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omments2.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drawings/drawing7.xml" ContentType="application/vnd.openxmlformats-officedocument.drawing+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showInkAnnotation="0" codeName="ThisWorkbook" defaultThemeVersion="124226"/>
  <bookViews>
    <workbookView xWindow="-15" yWindow="60" windowWidth="20520" windowHeight="3900" tabRatio="845"/>
  </bookViews>
  <sheets>
    <sheet name="（参考）加算額" sheetId="14" r:id="rId1"/>
    <sheet name="様式第1（総括表）" sheetId="2" r:id="rId2"/>
    <sheet name="様式第２（事業名）" sheetId="4" r:id="rId3"/>
    <sheet name="様式第３（H20人間ドック）" sheetId="16" r:id="rId4"/>
    <sheet name="様式第３（H27健康施設等利用）" sheetId="9" r:id="rId5"/>
    <sheet name="様式第３（H27社会参加活動等助成）" sheetId="17" r:id="rId6"/>
    <sheet name="様式第３（H27その他）" sheetId="12" r:id="rId7"/>
    <sheet name="様式第４（H26人間ドック加算額）" sheetId="15" r:id="rId8"/>
    <sheet name="様式第４（H27人間ドック加算額）" sheetId="18" r:id="rId9"/>
    <sheet name="別紙様式１（シート名 様式第２の番号＋市町村名)" sheetId="5" r:id="rId10"/>
    <sheet name="別紙様式２（健康診査事業）" sheetId="7" r:id="rId11"/>
    <sheet name="1○○市_記載例" sheetId="10" r:id="rId12"/>
    <sheet name="事業名リスト" sheetId="8" r:id="rId13"/>
  </sheets>
  <definedNames>
    <definedName name="_xlnm._FilterDatabase" localSheetId="2" hidden="1">'様式第２（事業名）'!$A$4:$H$196</definedName>
    <definedName name="_xlnm.Print_Area" localSheetId="0">'（参考）加算額'!$A$1:$H$30</definedName>
    <definedName name="_xlnm.Print_Area" localSheetId="11">'1○○市_記載例'!$A$1:$P$45</definedName>
    <definedName name="_xlnm.Print_Area" localSheetId="9">'別紙様式１（シート名 様式第２の番号＋市町村名)'!$A$1:$P$44</definedName>
    <definedName name="_xlnm.Print_Area" localSheetId="10">'別紙様式２（健康診査事業）'!$A$1:$T$32</definedName>
    <definedName name="_xlnm.Print_Area" localSheetId="1">'様式第1（総括表）'!$A$1:$AZ$34</definedName>
    <definedName name="_xlnm.Print_Area" localSheetId="2">'様式第２（事業名）'!$A$1:$P$54</definedName>
    <definedName name="_xlnm.Print_Area" localSheetId="7">'様式第４（H26人間ドック加算額）'!$A$1:$H$31</definedName>
    <definedName name="_xlnm.Print_Area" localSheetId="8">'様式第４（H27人間ドック加算額）'!$A$1:$L$32</definedName>
    <definedName name="_xlnm.Print_Titles" localSheetId="1">'様式第1（総括表）'!$A:$G,'様式第1（総括表）'!$6:$9</definedName>
    <definedName name="_xlnm.Print_Titles" localSheetId="2">'様式第２（事業名）'!$1:$4</definedName>
  </definedNames>
  <calcPr calcId="145621"/>
</workbook>
</file>

<file path=xl/calcChain.xml><?xml version="1.0" encoding="utf-8"?>
<calcChain xmlns="http://schemas.openxmlformats.org/spreadsheetml/2006/main">
  <c r="C17" i="18" l="1"/>
  <c r="C6" i="14" l="1"/>
  <c r="B17" i="18"/>
  <c r="D17" i="18"/>
  <c r="A17" i="18"/>
  <c r="D15" i="18" l="1"/>
  <c r="E15" i="18"/>
  <c r="J12" i="18"/>
  <c r="D3" i="17" l="1"/>
  <c r="C3" i="17"/>
  <c r="D17" i="15" l="1"/>
  <c r="H12" i="15" l="1"/>
  <c r="D9" i="2" l="1"/>
  <c r="E9" i="2"/>
  <c r="H15" i="14" l="1"/>
  <c r="AL7" i="2" l="1"/>
  <c r="AI7" i="2"/>
  <c r="AF7" i="2"/>
  <c r="E15" i="15" l="1"/>
  <c r="AN8" i="2" l="1"/>
  <c r="AK8" i="2"/>
  <c r="AH8" i="2"/>
  <c r="C3" i="16"/>
  <c r="D3" i="16"/>
  <c r="A17" i="15" s="1"/>
  <c r="D5" i="12"/>
  <c r="D15" i="15" l="1"/>
  <c r="E17" i="15" l="1"/>
  <c r="H12" i="14" s="1"/>
  <c r="F17" i="15" l="1"/>
  <c r="AQ15" i="2" l="1"/>
  <c r="AQ11" i="2" l="1"/>
  <c r="AQ10" i="2"/>
  <c r="Q7" i="4"/>
  <c r="E10" i="4"/>
  <c r="D10" i="4" l="1"/>
  <c r="H10" i="4"/>
  <c r="G10" i="4"/>
  <c r="F10" i="4" l="1"/>
  <c r="I10" i="4"/>
  <c r="Q10" i="4"/>
  <c r="L10" i="4"/>
  <c r="M10" i="4"/>
  <c r="N10" i="4"/>
  <c r="K10" i="4"/>
  <c r="P10" i="4"/>
  <c r="E11" i="4"/>
  <c r="J10" i="4"/>
  <c r="O10" i="4"/>
  <c r="D11" i="4" l="1"/>
  <c r="H11" i="4"/>
  <c r="G11" i="4"/>
  <c r="F11" i="4" l="1"/>
  <c r="I11" i="4"/>
  <c r="Q11" i="4"/>
  <c r="E12" i="4"/>
  <c r="O11" i="4"/>
  <c r="L11" i="4"/>
  <c r="M11" i="4"/>
  <c r="P11" i="4"/>
  <c r="N11" i="4"/>
  <c r="J11" i="4"/>
  <c r="K11" i="4"/>
  <c r="D12" i="4" l="1"/>
  <c r="G12" i="4"/>
  <c r="H12" i="4"/>
  <c r="F12" i="4" l="1"/>
  <c r="I12" i="4"/>
  <c r="Q12" i="4"/>
  <c r="L12" i="4"/>
  <c r="K12" i="4"/>
  <c r="E13" i="4"/>
  <c r="O12" i="4"/>
  <c r="P12" i="4"/>
  <c r="N12" i="4"/>
  <c r="J12" i="4"/>
  <c r="M12" i="4"/>
  <c r="D13" i="4" l="1"/>
  <c r="H13" i="4"/>
  <c r="G13" i="4"/>
  <c r="F13" i="4" l="1"/>
  <c r="I13" i="4"/>
  <c r="Q13" i="4"/>
  <c r="K13" i="4"/>
  <c r="M13" i="4"/>
  <c r="P13" i="4"/>
  <c r="N13" i="4"/>
  <c r="O13" i="4"/>
  <c r="L13" i="4"/>
  <c r="E14" i="4"/>
  <c r="J13" i="4"/>
  <c r="D14" i="4" l="1"/>
  <c r="G14" i="4"/>
  <c r="H14" i="4"/>
  <c r="F14" i="4" l="1"/>
  <c r="I14" i="4"/>
  <c r="Q14" i="4"/>
  <c r="G5" i="4"/>
  <c r="P14" i="4"/>
  <c r="O14" i="4"/>
  <c r="M14" i="4"/>
  <c r="L14" i="4"/>
  <c r="J14" i="4"/>
  <c r="K14" i="4"/>
  <c r="H5" i="4"/>
  <c r="N14" i="4"/>
  <c r="I5" i="4" l="1"/>
  <c r="D3" i="9" l="1"/>
  <c r="A6" i="14" l="1"/>
  <c r="D9" i="4" l="1"/>
  <c r="F9" i="4" s="1"/>
  <c r="D8" i="4"/>
  <c r="D7" i="4"/>
  <c r="F7" i="4" s="1"/>
  <c r="D6" i="4"/>
  <c r="F6" i="4" s="1"/>
  <c r="I7" i="4" l="1"/>
  <c r="I8" i="4"/>
  <c r="I9" i="4"/>
  <c r="I6" i="4"/>
  <c r="E5" i="4"/>
  <c r="D5" i="4" l="1"/>
  <c r="Q5" i="4"/>
  <c r="AX10" i="2" l="1"/>
  <c r="AX9" i="2" s="1"/>
  <c r="AU10" i="2"/>
  <c r="AU9" i="2" s="1"/>
  <c r="AR10" i="2"/>
  <c r="AR9" i="2" s="1"/>
  <c r="AC10" i="2"/>
  <c r="AC9" i="2" s="1"/>
  <c r="K10" i="2"/>
  <c r="K9" i="2" s="1"/>
  <c r="N10" i="2"/>
  <c r="N9" i="2" s="1"/>
  <c r="H11" i="2"/>
  <c r="H15" i="2"/>
  <c r="H19" i="2"/>
  <c r="H12" i="2"/>
  <c r="H16" i="2"/>
  <c r="H20" i="2"/>
  <c r="H13" i="2"/>
  <c r="H17" i="2"/>
  <c r="H21" i="2"/>
  <c r="H14" i="2"/>
  <c r="H18" i="2"/>
  <c r="H22" i="2"/>
  <c r="H26" i="2"/>
  <c r="H30" i="2"/>
  <c r="H23" i="2"/>
  <c r="H27" i="2"/>
  <c r="H31" i="2"/>
  <c r="H24" i="2"/>
  <c r="H28" i="2"/>
  <c r="H25" i="2"/>
  <c r="H29" i="2"/>
  <c r="H33" i="2"/>
  <c r="H34" i="2"/>
  <c r="H32" i="2"/>
  <c r="F5" i="4"/>
  <c r="Z10" i="2" l="1"/>
  <c r="Z9" i="2" s="1"/>
  <c r="W10" i="2"/>
  <c r="W9" i="2" s="1"/>
  <c r="T10" i="2"/>
  <c r="Q10" i="2"/>
  <c r="A11" i="2"/>
  <c r="A12" i="2" s="1"/>
  <c r="A13" i="2" s="1"/>
  <c r="A14" i="2" s="1"/>
  <c r="A15" i="2" s="1"/>
  <c r="A16" i="2" s="1"/>
  <c r="A17" i="2" s="1"/>
  <c r="A18" i="2" s="1"/>
  <c r="A19" i="2" s="1"/>
  <c r="A20" i="2" s="1"/>
  <c r="A21" i="2" s="1"/>
  <c r="A22" i="2" s="1"/>
  <c r="A23" i="2" s="1"/>
  <c r="A24" i="2" s="1"/>
  <c r="A25" i="2" s="1"/>
  <c r="A26" i="2" s="1"/>
  <c r="A27" i="2" s="1"/>
  <c r="A28" i="2" s="1"/>
  <c r="A29" i="2" s="1"/>
  <c r="A30" i="2" s="1"/>
  <c r="A31" i="2" s="1"/>
  <c r="A32" i="2" s="1"/>
  <c r="A33" i="2" s="1"/>
  <c r="A34" i="2" s="1"/>
  <c r="G8" i="4"/>
  <c r="F8" i="4" s="1"/>
  <c r="AI10" i="2" l="1"/>
  <c r="AI9" i="2" s="1"/>
  <c r="AL10" i="2"/>
  <c r="AL9" i="2" s="1"/>
  <c r="T9" i="2"/>
  <c r="Q9" i="2"/>
  <c r="Q9" i="4"/>
  <c r="Q8" i="4"/>
  <c r="Q6" i="4"/>
  <c r="B5" i="4"/>
  <c r="B6" i="4" s="1"/>
  <c r="B7" i="4" l="1"/>
  <c r="B8" i="4" s="1"/>
  <c r="B9" i="4" s="1"/>
  <c r="P2" i="10"/>
  <c r="P2" i="5"/>
  <c r="B10" i="4" l="1"/>
  <c r="L5" i="4"/>
  <c r="N5" i="4"/>
  <c r="M5" i="4"/>
  <c r="J5" i="4"/>
  <c r="O5" i="4"/>
  <c r="P5" i="4"/>
  <c r="AB10" i="2" l="1"/>
  <c r="AB9" i="2" s="1"/>
  <c r="AB8" i="2" s="1"/>
  <c r="Y10" i="2"/>
  <c r="Y9" i="2" s="1"/>
  <c r="V10" i="2"/>
  <c r="V9" i="2" s="1"/>
  <c r="S10" i="2"/>
  <c r="S9" i="2" s="1"/>
  <c r="AZ10" i="2"/>
  <c r="AZ9" i="2" s="1"/>
  <c r="AZ8" i="2" s="1"/>
  <c r="AW10" i="2"/>
  <c r="AW9" i="2" s="1"/>
  <c r="AT10" i="2"/>
  <c r="AT9" i="2" s="1"/>
  <c r="AE10" i="2"/>
  <c r="AE9" i="2" s="1"/>
  <c r="P10" i="2"/>
  <c r="P9" i="2" s="1"/>
  <c r="M10" i="2"/>
  <c r="M9" i="2" s="1"/>
  <c r="AH10" i="2"/>
  <c r="AH9" i="2" s="1"/>
  <c r="AN10" i="2"/>
  <c r="AN9" i="2" s="1"/>
  <c r="AK10" i="2"/>
  <c r="AK9" i="2" s="1"/>
  <c r="J17" i="2"/>
  <c r="G17" i="2" s="1"/>
  <c r="J18" i="2"/>
  <c r="G18" i="2" s="1"/>
  <c r="J15" i="2"/>
  <c r="G15" i="2" s="1"/>
  <c r="J12" i="2"/>
  <c r="G12" i="2" s="1"/>
  <c r="J24" i="2"/>
  <c r="G24" i="2" s="1"/>
  <c r="J29" i="2"/>
  <c r="G29" i="2" s="1"/>
  <c r="J22" i="2"/>
  <c r="G22" i="2" s="1"/>
  <c r="J27" i="2"/>
  <c r="G27" i="2" s="1"/>
  <c r="J31" i="2"/>
  <c r="G31" i="2" s="1"/>
  <c r="J32" i="2"/>
  <c r="G32" i="2" s="1"/>
  <c r="J13" i="2"/>
  <c r="G13" i="2" s="1"/>
  <c r="J14" i="2"/>
  <c r="G14" i="2" s="1"/>
  <c r="J11" i="2"/>
  <c r="G11" i="2" s="1"/>
  <c r="J25" i="2"/>
  <c r="G25" i="2" s="1"/>
  <c r="J23" i="2"/>
  <c r="G23" i="2" s="1"/>
  <c r="J34" i="2"/>
  <c r="G34" i="2" s="1"/>
  <c r="J20" i="2"/>
  <c r="G20" i="2" s="1"/>
  <c r="J30" i="2"/>
  <c r="G30" i="2" s="1"/>
  <c r="J33" i="2"/>
  <c r="G33" i="2" s="1"/>
  <c r="J21" i="2"/>
  <c r="G21" i="2" s="1"/>
  <c r="J19" i="2"/>
  <c r="G19" i="2" s="1"/>
  <c r="J16" i="2"/>
  <c r="G16" i="2" s="1"/>
  <c r="J28" i="2"/>
  <c r="G28" i="2" s="1"/>
  <c r="J26" i="2"/>
  <c r="G26" i="2" s="1"/>
  <c r="AQ31" i="2"/>
  <c r="AQ30" i="2"/>
  <c r="AQ33" i="2"/>
  <c r="AQ32" i="2"/>
  <c r="AQ34" i="2"/>
  <c r="AQ20" i="2"/>
  <c r="AQ17" i="2"/>
  <c r="AQ21" i="2"/>
  <c r="AQ16" i="2"/>
  <c r="AQ27" i="2"/>
  <c r="AQ18" i="2"/>
  <c r="AQ22" i="2"/>
  <c r="AQ24" i="2"/>
  <c r="AQ19" i="2"/>
  <c r="AQ23" i="2"/>
  <c r="AQ26" i="2"/>
  <c r="AQ29" i="2"/>
  <c r="AQ25" i="2"/>
  <c r="AQ28" i="2"/>
  <c r="AQ14" i="2"/>
  <c r="AQ13" i="2"/>
  <c r="AF10" i="2"/>
  <c r="AF9" i="2" s="1"/>
  <c r="B11" i="4"/>
  <c r="AO26" i="2" l="1"/>
  <c r="AO34" i="2"/>
  <c r="AO27" i="2"/>
  <c r="AO33" i="2"/>
  <c r="AO13" i="2"/>
  <c r="AO15" i="2"/>
  <c r="AO16" i="2"/>
  <c r="AO30" i="2"/>
  <c r="AO25" i="2"/>
  <c r="AO32" i="2"/>
  <c r="AO29" i="2"/>
  <c r="AO18" i="2"/>
  <c r="AO21" i="2"/>
  <c r="AO14" i="2"/>
  <c r="AO12" i="2"/>
  <c r="AO28" i="2"/>
  <c r="AO23" i="2"/>
  <c r="AO22" i="2"/>
  <c r="AO19" i="2"/>
  <c r="AO20" i="2"/>
  <c r="AO31" i="2"/>
  <c r="AO24" i="2"/>
  <c r="AO17" i="2"/>
  <c r="AO11" i="2"/>
  <c r="H11" i="14"/>
  <c r="V8" i="2"/>
  <c r="B12" i="4"/>
  <c r="C5" i="12"/>
  <c r="B13" i="4" l="1"/>
  <c r="B14" i="4" l="1"/>
  <c r="A14" i="5"/>
  <c r="K5" i="4"/>
  <c r="AA10" i="2" l="1"/>
  <c r="AA9" i="2" s="1"/>
  <c r="X10" i="2"/>
  <c r="X9" i="2" s="1"/>
  <c r="U10" i="2"/>
  <c r="U9" i="2" s="1"/>
  <c r="R10" i="2"/>
  <c r="R9" i="2" s="1"/>
  <c r="AY10" i="2"/>
  <c r="AY9" i="2" s="1"/>
  <c r="AV10" i="2"/>
  <c r="AV9" i="2" s="1"/>
  <c r="AS10" i="2"/>
  <c r="AS9" i="2" s="1"/>
  <c r="AD10" i="2"/>
  <c r="AD9" i="2" s="1"/>
  <c r="O10" i="2"/>
  <c r="O9" i="2" s="1"/>
  <c r="L10" i="2"/>
  <c r="L9" i="2" s="1"/>
  <c r="AM10" i="2"/>
  <c r="AM9" i="2" s="1"/>
  <c r="AJ10" i="2"/>
  <c r="AJ9" i="2" s="1"/>
  <c r="AG10" i="2"/>
  <c r="AG9" i="2" s="1"/>
  <c r="I14" i="2"/>
  <c r="F14" i="2" s="1"/>
  <c r="I15" i="2"/>
  <c r="F15" i="2" s="1"/>
  <c r="I12" i="2"/>
  <c r="F12" i="2" s="1"/>
  <c r="I26" i="2"/>
  <c r="F26" i="2" s="1"/>
  <c r="I24" i="2"/>
  <c r="F24" i="2" s="1"/>
  <c r="I11" i="2"/>
  <c r="F11" i="2" s="1"/>
  <c r="I21" i="2"/>
  <c r="F21" i="2" s="1"/>
  <c r="I22" i="2"/>
  <c r="F22" i="2" s="1"/>
  <c r="I31" i="2"/>
  <c r="F31" i="2" s="1"/>
  <c r="I34" i="2"/>
  <c r="F34" i="2" s="1"/>
  <c r="I20" i="2"/>
  <c r="F20" i="2" s="1"/>
  <c r="I17" i="2"/>
  <c r="F17" i="2" s="1"/>
  <c r="I29" i="2"/>
  <c r="F29" i="2" s="1"/>
  <c r="I27" i="2"/>
  <c r="F27" i="2" s="1"/>
  <c r="I18" i="2"/>
  <c r="F18" i="2" s="1"/>
  <c r="I19" i="2"/>
  <c r="F19" i="2" s="1"/>
  <c r="I16" i="2"/>
  <c r="F16" i="2" s="1"/>
  <c r="I13" i="2"/>
  <c r="F13" i="2" s="1"/>
  <c r="I25" i="2"/>
  <c r="F25" i="2" s="1"/>
  <c r="I30" i="2"/>
  <c r="F30" i="2" s="1"/>
  <c r="I23" i="2"/>
  <c r="F23" i="2" s="1"/>
  <c r="I28" i="2"/>
  <c r="F28" i="2" s="1"/>
  <c r="I32" i="2"/>
  <c r="F32" i="2" s="1"/>
  <c r="I33" i="2"/>
  <c r="F33" i="2" s="1"/>
  <c r="I10" i="2"/>
  <c r="A14" i="10"/>
  <c r="F10" i="2" l="1"/>
  <c r="F9" i="2" s="1"/>
  <c r="I9" i="2"/>
  <c r="AQ12" i="2"/>
  <c r="AQ9" i="2" s="1"/>
  <c r="E6" i="14" s="1"/>
  <c r="J10" i="2"/>
  <c r="G10" i="2" s="1"/>
  <c r="G9" i="2" s="1"/>
  <c r="AO10" i="2" l="1"/>
  <c r="J9" i="2"/>
  <c r="AO9" i="2" s="1"/>
  <c r="H10" i="2"/>
  <c r="H9" i="2" s="1"/>
  <c r="J14" i="10"/>
  <c r="J11" i="10"/>
  <c r="J16" i="10" s="1"/>
  <c r="D6" i="14" l="1"/>
  <c r="B6" i="14"/>
  <c r="D13" i="14"/>
  <c r="E19" i="10"/>
  <c r="M19" i="10" s="1"/>
  <c r="C3" i="9"/>
  <c r="H14" i="14" l="1"/>
  <c r="A13" i="14"/>
  <c r="G6" i="14"/>
  <c r="H28" i="7"/>
  <c r="H19" i="7" s="1"/>
  <c r="H17" i="7"/>
  <c r="R27" i="7"/>
  <c r="R26" i="7"/>
  <c r="R25" i="7"/>
  <c r="R23" i="7"/>
  <c r="R21" i="7"/>
  <c r="S29" i="7" s="1"/>
  <c r="S30" i="7" s="1"/>
  <c r="S31" i="7" s="1"/>
  <c r="R20" i="7"/>
  <c r="R19" i="7"/>
  <c r="R16" i="7"/>
  <c r="R15" i="7"/>
  <c r="R14" i="7"/>
  <c r="R12" i="7"/>
  <c r="R10" i="7"/>
  <c r="R9" i="7"/>
  <c r="R8" i="7"/>
  <c r="S18" i="7"/>
  <c r="H30" i="7"/>
  <c r="H8" i="7"/>
  <c r="H17" i="14" l="1"/>
  <c r="B13" i="14" l="1"/>
  <c r="C13" i="14" s="1"/>
  <c r="H9" i="14" l="1"/>
  <c r="A18" i="14"/>
  <c r="B18" i="14" s="1"/>
  <c r="D18" i="14" s="1"/>
  <c r="H10" i="14" l="1"/>
  <c r="H18" i="14"/>
  <c r="H13" i="14" s="1"/>
  <c r="H19" i="14"/>
  <c r="I15" i="14" s="1"/>
</calcChain>
</file>

<file path=xl/comments1.xml><?xml version="1.0" encoding="utf-8"?>
<comments xmlns="http://schemas.openxmlformats.org/spreadsheetml/2006/main">
  <authors>
    <author>作成者</author>
  </authors>
  <commentList>
    <comment ref="B10" authorId="0">
      <text>
        <r>
          <rPr>
            <sz val="9"/>
            <color indexed="81"/>
            <rFont val="ＭＳ Ｐゴシック"/>
            <family val="3"/>
            <charset val="128"/>
          </rPr>
          <t>加算除く事業費の交付基準から超過した額を算出</t>
        </r>
      </text>
    </comment>
    <comment ref="C10" authorId="0">
      <text>
        <r>
          <rPr>
            <sz val="9"/>
            <color indexed="81"/>
            <rFont val="ＭＳ Ｐゴシック"/>
            <family val="3"/>
            <charset val="128"/>
          </rPr>
          <t>「医療資源限られた」事業費の範囲内で加算</t>
        </r>
      </text>
    </comment>
  </commentList>
</comments>
</file>

<file path=xl/comments2.xml><?xml version="1.0" encoding="utf-8"?>
<comments xmlns="http://schemas.openxmlformats.org/spreadsheetml/2006/main">
  <authors>
    <author>作成者</author>
  </authors>
  <commentList>
    <comment ref="AG7" authorId="0">
      <text>
        <r>
          <rPr>
            <sz val="9"/>
            <color indexed="81"/>
            <rFont val="ＭＳ Ｐゴシック"/>
            <family val="3"/>
            <charset val="128"/>
          </rPr>
          <t>その他事業実施の場合はリストから選択</t>
        </r>
      </text>
    </comment>
    <comment ref="AJ7" authorId="0">
      <text>
        <r>
          <rPr>
            <sz val="9"/>
            <color indexed="81"/>
            <rFont val="ＭＳ Ｐゴシック"/>
            <family val="3"/>
            <charset val="128"/>
          </rPr>
          <t>その他事業実施の場合はリストから選択</t>
        </r>
      </text>
    </comment>
    <comment ref="AM7" authorId="0">
      <text>
        <r>
          <rPr>
            <sz val="9"/>
            <color indexed="81"/>
            <rFont val="ＭＳ Ｐゴシック"/>
            <family val="3"/>
            <charset val="128"/>
          </rPr>
          <t>その他事業実施の場合はリストから選択</t>
        </r>
      </text>
    </comment>
    <comment ref="AP9" authorId="0">
      <text>
        <r>
          <rPr>
            <b/>
            <sz val="9"/>
            <color indexed="81"/>
            <rFont val="ＭＳ Ｐゴシック"/>
            <family val="3"/>
            <charset val="128"/>
          </rPr>
          <t>H28.4.1現在の管内の被保険者数合計を記入して下さい。
この欄には広域連合の被保険者数を、次段以降は各市町村等の被保険者数を記入してください。</t>
        </r>
      </text>
    </comment>
  </commentList>
</comments>
</file>

<file path=xl/comments3.xml><?xml version="1.0" encoding="utf-8"?>
<comments xmlns="http://schemas.openxmlformats.org/spreadsheetml/2006/main">
  <authors>
    <author>作成者</author>
  </authors>
  <commentList>
    <comment ref="D16" authorId="0">
      <text>
        <r>
          <rPr>
            <sz val="9"/>
            <color indexed="81"/>
            <rFont val="ＭＳ Ｐゴシック"/>
            <family val="3"/>
            <charset val="128"/>
          </rPr>
          <t>H26-H20ドック額が伸び計算額以下の場合
H26-H20ドック額</t>
        </r>
      </text>
    </comment>
    <comment ref="E16" authorId="0">
      <text>
        <r>
          <rPr>
            <sz val="9"/>
            <color indexed="81"/>
            <rFont val="ＭＳ Ｐゴシック"/>
            <family val="3"/>
            <charset val="128"/>
          </rPr>
          <t>交付基準超過額－全額加算対象額（＝無条件に加算）
＝加算が必要な額（→ドック加算上限で頭打ち）</t>
        </r>
      </text>
    </comment>
    <comment ref="F16" authorId="0">
      <text>
        <r>
          <rPr>
            <sz val="9"/>
            <color indexed="81"/>
            <rFont val="ＭＳ Ｐゴシック"/>
            <family val="3"/>
            <charset val="128"/>
          </rPr>
          <t>H26ドック額が交付基準額+ドック加算を上回る場合
→交付基準額全額をドックに充当、差額は交付対象外
そうでなければ、ドック加算以外を交付基準枠内で執行</t>
        </r>
      </text>
    </comment>
  </commentList>
</comments>
</file>

<file path=xl/comments4.xml><?xml version="1.0" encoding="utf-8"?>
<comments xmlns="http://schemas.openxmlformats.org/spreadsheetml/2006/main">
  <authors>
    <author>作成者</author>
  </authors>
  <commentList>
    <comment ref="P2" authorId="0">
      <text>
        <r>
          <rPr>
            <b/>
            <sz val="9"/>
            <color indexed="81"/>
            <rFont val="ＭＳ Ｐゴシック"/>
            <family val="3"/>
            <charset val="128"/>
          </rPr>
          <t>シート名を表示式入力済み</t>
        </r>
      </text>
    </comment>
    <comment ref="A11" authorId="0">
      <text>
        <r>
          <rPr>
            <sz val="12"/>
            <color indexed="81"/>
            <rFont val="ＭＳ Ｐゴシック"/>
            <family val="3"/>
            <charset val="128"/>
          </rPr>
          <t>広域決定額はこのセルに入力
（自動集計可）</t>
        </r>
        <r>
          <rPr>
            <sz val="9"/>
            <color indexed="81"/>
            <rFont val="ＭＳ Ｐゴシック"/>
            <family val="3"/>
            <charset val="128"/>
          </rPr>
          <t xml:space="preserve">
</t>
        </r>
      </text>
    </comment>
    <comment ref="A14" authorId="0">
      <text>
        <r>
          <rPr>
            <sz val="12"/>
            <color indexed="81"/>
            <rFont val="ＭＳ Ｐゴシック"/>
            <family val="3"/>
            <charset val="128"/>
          </rPr>
          <t>市町村計画額はこのセルに入力
（自動集計可）</t>
        </r>
        <r>
          <rPr>
            <sz val="9"/>
            <color indexed="81"/>
            <rFont val="ＭＳ Ｐゴシック"/>
            <family val="3"/>
            <charset val="128"/>
          </rPr>
          <t xml:space="preserve">
</t>
        </r>
      </text>
    </comment>
  </commentList>
</comments>
</file>

<file path=xl/comments5.xml><?xml version="1.0" encoding="utf-8"?>
<comments xmlns="http://schemas.openxmlformats.org/spreadsheetml/2006/main">
  <authors>
    <author>作成者</author>
  </authors>
  <commentList>
    <comment ref="P2" authorId="0">
      <text>
        <r>
          <rPr>
            <b/>
            <sz val="9"/>
            <color indexed="81"/>
            <rFont val="ＭＳ Ｐゴシック"/>
            <family val="3"/>
            <charset val="128"/>
          </rPr>
          <t>シート名を表示</t>
        </r>
      </text>
    </comment>
    <comment ref="A11" authorId="0">
      <text>
        <r>
          <rPr>
            <sz val="12"/>
            <color indexed="81"/>
            <rFont val="ＭＳ Ｐゴシック"/>
            <family val="3"/>
            <charset val="128"/>
          </rPr>
          <t>広域決定額はこのセルに入力
（自動集計）</t>
        </r>
        <r>
          <rPr>
            <sz val="9"/>
            <color indexed="81"/>
            <rFont val="ＭＳ Ｐゴシック"/>
            <family val="3"/>
            <charset val="128"/>
          </rPr>
          <t xml:space="preserve">
</t>
        </r>
      </text>
    </comment>
    <comment ref="A14" authorId="0">
      <text>
        <r>
          <rPr>
            <sz val="12"/>
            <color indexed="81"/>
            <rFont val="ＭＳ Ｐゴシック"/>
            <family val="3"/>
            <charset val="128"/>
          </rPr>
          <t>市町村計画額はこのセルに入力
（自動集計）</t>
        </r>
        <r>
          <rPr>
            <sz val="9"/>
            <color indexed="81"/>
            <rFont val="ＭＳ Ｐゴシック"/>
            <family val="3"/>
            <charset val="128"/>
          </rPr>
          <t xml:space="preserve">
</t>
        </r>
      </text>
    </comment>
  </commentList>
</comments>
</file>

<file path=xl/sharedStrings.xml><?xml version="1.0" encoding="utf-8"?>
<sst xmlns="http://schemas.openxmlformats.org/spreadsheetml/2006/main" count="628" uniqueCount="240">
  <si>
    <t>広域連合名
市区町村名</t>
    <rPh sb="0" eb="2">
      <t>コウイキ</t>
    </rPh>
    <rPh sb="2" eb="4">
      <t>レンゴウ</t>
    </rPh>
    <rPh sb="4" eb="5">
      <t>メイ</t>
    </rPh>
    <rPh sb="6" eb="8">
      <t>シク</t>
    </rPh>
    <rPh sb="8" eb="10">
      <t>チョウソン</t>
    </rPh>
    <rPh sb="10" eb="11">
      <t>メイ</t>
    </rPh>
    <phoneticPr fontId="13"/>
  </si>
  <si>
    <t>広域連合</t>
    <rPh sb="0" eb="2">
      <t>コウイキ</t>
    </rPh>
    <rPh sb="2" eb="4">
      <t>レンゴウ</t>
    </rPh>
    <phoneticPr fontId="13"/>
  </si>
  <si>
    <t>市区町村</t>
    <rPh sb="0" eb="1">
      <t>シ</t>
    </rPh>
    <rPh sb="1" eb="2">
      <t>ク</t>
    </rPh>
    <rPh sb="2" eb="4">
      <t>チョウソン</t>
    </rPh>
    <phoneticPr fontId="13"/>
  </si>
  <si>
    <t>広域決定額</t>
    <rPh sb="0" eb="2">
      <t>コウイキ</t>
    </rPh>
    <rPh sb="2" eb="4">
      <t>ケッテイ</t>
    </rPh>
    <rPh sb="4" eb="5">
      <t>ガク</t>
    </rPh>
    <phoneticPr fontId="13"/>
  </si>
  <si>
    <t>市町村計画額</t>
    <rPh sb="0" eb="3">
      <t>シチョウソン</t>
    </rPh>
    <rPh sb="3" eb="5">
      <t>ケイカク</t>
    </rPh>
    <rPh sb="5" eb="6">
      <t>ガク</t>
    </rPh>
    <phoneticPr fontId="13"/>
  </si>
  <si>
    <t>市町村名</t>
    <rPh sb="0" eb="3">
      <t>シチョウソン</t>
    </rPh>
    <rPh sb="3" eb="4">
      <t>メイ</t>
    </rPh>
    <phoneticPr fontId="13"/>
  </si>
  <si>
    <t>都道府県名</t>
    <rPh sb="0" eb="4">
      <t>トドウフケン</t>
    </rPh>
    <rPh sb="4" eb="5">
      <t>メイ</t>
    </rPh>
    <phoneticPr fontId="13"/>
  </si>
  <si>
    <t>番号</t>
    <rPh sb="0" eb="2">
      <t>バンゴウ</t>
    </rPh>
    <phoneticPr fontId="13"/>
  </si>
  <si>
    <t>実施</t>
    <rPh sb="0" eb="2">
      <t>ジッシ</t>
    </rPh>
    <phoneticPr fontId="13"/>
  </si>
  <si>
    <t>被保険者数</t>
    <rPh sb="0" eb="4">
      <t>ヒホケンシャ</t>
    </rPh>
    <rPh sb="4" eb="5">
      <t>スウ</t>
    </rPh>
    <phoneticPr fontId="13"/>
  </si>
  <si>
    <t>北海道</t>
    <rPh sb="0" eb="3">
      <t>ホッカイドウ</t>
    </rPh>
    <phoneticPr fontId="13"/>
  </si>
  <si>
    <t>●●市</t>
    <rPh sb="2" eb="3">
      <t>シ</t>
    </rPh>
    <phoneticPr fontId="13"/>
  </si>
  <si>
    <t>事業名</t>
    <rPh sb="0" eb="2">
      <t>ジギョウ</t>
    </rPh>
    <rPh sb="2" eb="3">
      <t>メイ</t>
    </rPh>
    <phoneticPr fontId="13"/>
  </si>
  <si>
    <t>事業分類</t>
    <rPh sb="0" eb="2">
      <t>ジギョウ</t>
    </rPh>
    <rPh sb="2" eb="4">
      <t>ブンルイ</t>
    </rPh>
    <phoneticPr fontId="13"/>
  </si>
  <si>
    <t>事業
分類</t>
    <rPh sb="0" eb="2">
      <t>ジギョウ</t>
    </rPh>
    <rPh sb="3" eb="5">
      <t>ブンルイ</t>
    </rPh>
    <phoneticPr fontId="13"/>
  </si>
  <si>
    <t>目的
・
事業
内容</t>
    <rPh sb="0" eb="2">
      <t>モクテキ</t>
    </rPh>
    <rPh sb="5" eb="7">
      <t>ジギョウ</t>
    </rPh>
    <rPh sb="8" eb="10">
      <t>ナイヨウ</t>
    </rPh>
    <phoneticPr fontId="13"/>
  </si>
  <si>
    <t>実施
期間</t>
    <rPh sb="0" eb="2">
      <t>ジッシ</t>
    </rPh>
    <rPh sb="3" eb="5">
      <t>キカン</t>
    </rPh>
    <phoneticPr fontId="13"/>
  </si>
  <si>
    <t>当該事業に要する費用の計画額</t>
    <rPh sb="0" eb="2">
      <t>トウガイ</t>
    </rPh>
    <rPh sb="2" eb="4">
      <t>ジギョウ</t>
    </rPh>
    <rPh sb="5" eb="6">
      <t>ヨウ</t>
    </rPh>
    <rPh sb="8" eb="10">
      <t>ヒヨウ</t>
    </rPh>
    <rPh sb="11" eb="13">
      <t>ケイカク</t>
    </rPh>
    <rPh sb="13" eb="14">
      <t>ガク</t>
    </rPh>
    <phoneticPr fontId="13"/>
  </si>
  <si>
    <t>金　額</t>
    <rPh sb="0" eb="1">
      <t>キン</t>
    </rPh>
    <rPh sb="2" eb="3">
      <t>ガク</t>
    </rPh>
    <phoneticPr fontId="13"/>
  </si>
  <si>
    <t>左の金額の積算内訳</t>
    <rPh sb="0" eb="1">
      <t>ヒダリ</t>
    </rPh>
    <rPh sb="2" eb="4">
      <t>キンガク</t>
    </rPh>
    <rPh sb="5" eb="7">
      <t>セキサン</t>
    </rPh>
    <rPh sb="7" eb="9">
      <t>ウチワケ</t>
    </rPh>
    <phoneticPr fontId="13"/>
  </si>
  <si>
    <t>注）１．各事業ごとに別葉とすること。</t>
    <rPh sb="0" eb="1">
      <t>チュウ</t>
    </rPh>
    <rPh sb="4" eb="5">
      <t>カク</t>
    </rPh>
    <rPh sb="5" eb="7">
      <t>ジギョウ</t>
    </rPh>
    <rPh sb="10" eb="11">
      <t>ベツ</t>
    </rPh>
    <rPh sb="11" eb="12">
      <t>ハ</t>
    </rPh>
    <phoneticPr fontId="13"/>
  </si>
  <si>
    <t>　　３．「目的・事業内容」欄には、実施する事業について、目的、項目、対象、実施方法等を具体的に記入すること。</t>
    <rPh sb="5" eb="7">
      <t>モクテキ</t>
    </rPh>
    <rPh sb="8" eb="10">
      <t>ジギョウ</t>
    </rPh>
    <rPh sb="10" eb="12">
      <t>ナイヨウ</t>
    </rPh>
    <rPh sb="13" eb="14">
      <t>ラン</t>
    </rPh>
    <rPh sb="17" eb="19">
      <t>ジッシ</t>
    </rPh>
    <rPh sb="21" eb="23">
      <t>ジギョウ</t>
    </rPh>
    <rPh sb="28" eb="30">
      <t>モクテキ</t>
    </rPh>
    <rPh sb="31" eb="33">
      <t>コウモク</t>
    </rPh>
    <rPh sb="34" eb="36">
      <t>タイショウ</t>
    </rPh>
    <rPh sb="37" eb="39">
      <t>ジッシ</t>
    </rPh>
    <rPh sb="39" eb="41">
      <t>ホウホウ</t>
    </rPh>
    <rPh sb="41" eb="42">
      <t>トウ</t>
    </rPh>
    <rPh sb="43" eb="46">
      <t>グタイテキ</t>
    </rPh>
    <phoneticPr fontId="13"/>
  </si>
  <si>
    <t>事業名（別紙様式１の事業名を記載して下さい。）</t>
    <rPh sb="0" eb="2">
      <t>ジギョウ</t>
    </rPh>
    <rPh sb="2" eb="3">
      <t>メイ</t>
    </rPh>
    <rPh sb="4" eb="6">
      <t>ベッシ</t>
    </rPh>
    <rPh sb="6" eb="8">
      <t>ヨウシキ</t>
    </rPh>
    <rPh sb="10" eb="12">
      <t>ジギョウ</t>
    </rPh>
    <rPh sb="12" eb="13">
      <t>メイ</t>
    </rPh>
    <rPh sb="14" eb="16">
      <t>キサイ</t>
    </rPh>
    <rPh sb="18" eb="19">
      <t>クダ</t>
    </rPh>
    <phoneticPr fontId="13"/>
  </si>
  <si>
    <t>　　　　</t>
    <phoneticPr fontId="13"/>
  </si>
  <si>
    <t>計</t>
    <rPh sb="0" eb="1">
      <t>ケイ</t>
    </rPh>
    <phoneticPr fontId="13"/>
  </si>
  <si>
    <t>●●市区町村</t>
    <rPh sb="2" eb="4">
      <t>シク</t>
    </rPh>
    <rPh sb="4" eb="6">
      <t>チョウソン</t>
    </rPh>
    <phoneticPr fontId="11"/>
  </si>
  <si>
    <t>平成２０年度</t>
    <rPh sb="0" eb="2">
      <t>ヘイセイ</t>
    </rPh>
    <rPh sb="4" eb="6">
      <t>ネンド</t>
    </rPh>
    <phoneticPr fontId="11"/>
  </si>
  <si>
    <t>実施</t>
    <rPh sb="0" eb="2">
      <t>ジッシ</t>
    </rPh>
    <phoneticPr fontId="11"/>
  </si>
  <si>
    <t>金額</t>
    <rPh sb="0" eb="2">
      <t>キンガク</t>
    </rPh>
    <phoneticPr fontId="11"/>
  </si>
  <si>
    <t>（　　　　　　　　　　　後期高齢者医療広域連合名）</t>
    <rPh sb="12" eb="14">
      <t>コウキ</t>
    </rPh>
    <rPh sb="14" eb="17">
      <t>コウレイシャ</t>
    </rPh>
    <rPh sb="17" eb="19">
      <t>イリョウ</t>
    </rPh>
    <rPh sb="19" eb="21">
      <t>コウイキ</t>
    </rPh>
    <rPh sb="21" eb="23">
      <t>レンゴウ</t>
    </rPh>
    <rPh sb="23" eb="24">
      <t>メイ</t>
    </rPh>
    <phoneticPr fontId="21"/>
  </si>
  <si>
    <t>　対象経費支出予定額</t>
    <phoneticPr fontId="21"/>
  </si>
  <si>
    <t>区　　分</t>
  </si>
  <si>
    <t>受診人員</t>
  </si>
  <si>
    <t>金　　額</t>
    <phoneticPr fontId="21"/>
  </si>
  <si>
    <t>人</t>
    <rPh sb="0" eb="1">
      <t>ニン</t>
    </rPh>
    <phoneticPr fontId="21"/>
  </si>
  <si>
    <t>円</t>
  </si>
  <si>
    <t>報酬、共済費、賃金、報償費</t>
    <rPh sb="0" eb="2">
      <t>ホウシュウ</t>
    </rPh>
    <rPh sb="3" eb="5">
      <t>キョウサイ</t>
    </rPh>
    <rPh sb="5" eb="6">
      <t>ヒ</t>
    </rPh>
    <rPh sb="7" eb="9">
      <t>チンギン</t>
    </rPh>
    <rPh sb="10" eb="13">
      <t>ホウショウヒ</t>
    </rPh>
    <phoneticPr fontId="21"/>
  </si>
  <si>
    <t>式</t>
    <rPh sb="0" eb="1">
      <t>シキ</t>
    </rPh>
    <phoneticPr fontId="21"/>
  </si>
  <si>
    <t>×</t>
    <phoneticPr fontId="21"/>
  </si>
  <si>
    <t>＝</t>
    <phoneticPr fontId="21"/>
  </si>
  <si>
    <t>旅費</t>
    <rPh sb="0" eb="2">
      <t>リョヒ</t>
    </rPh>
    <phoneticPr fontId="21"/>
  </si>
  <si>
    <t>需用費</t>
    <rPh sb="0" eb="3">
      <t>ジュヨウヒ</t>
    </rPh>
    <phoneticPr fontId="21"/>
  </si>
  <si>
    <t>消耗品費、燃料費、印刷製本費、光熱水費、修繕料</t>
    <rPh sb="0" eb="3">
      <t>ショウモウヒン</t>
    </rPh>
    <rPh sb="3" eb="4">
      <t>ヒ</t>
    </rPh>
    <rPh sb="5" eb="8">
      <t>ネンリョウヒ</t>
    </rPh>
    <rPh sb="9" eb="11">
      <t>インサツ</t>
    </rPh>
    <rPh sb="11" eb="13">
      <t>セイホン</t>
    </rPh>
    <rPh sb="13" eb="14">
      <t>ヒ</t>
    </rPh>
    <rPh sb="15" eb="17">
      <t>コウネツ</t>
    </rPh>
    <rPh sb="17" eb="18">
      <t>ミズ</t>
    </rPh>
    <rPh sb="18" eb="19">
      <t>ヒ</t>
    </rPh>
    <rPh sb="20" eb="22">
      <t>シュウゼン</t>
    </rPh>
    <rPh sb="22" eb="23">
      <t>リョウ</t>
    </rPh>
    <phoneticPr fontId="21"/>
  </si>
  <si>
    <t>役務費</t>
    <rPh sb="0" eb="2">
      <t>エキム</t>
    </rPh>
    <rPh sb="2" eb="3">
      <t>ヒ</t>
    </rPh>
    <phoneticPr fontId="21"/>
  </si>
  <si>
    <t>通信運搬費、手数料、保険料</t>
    <rPh sb="0" eb="2">
      <t>ツウシン</t>
    </rPh>
    <rPh sb="2" eb="5">
      <t>ウンパンヒ</t>
    </rPh>
    <rPh sb="6" eb="9">
      <t>テスウリョウ</t>
    </rPh>
    <rPh sb="10" eb="13">
      <t>ホケンリョウ</t>
    </rPh>
    <phoneticPr fontId="21"/>
  </si>
  <si>
    <t>委託料</t>
    <rPh sb="0" eb="3">
      <t>イタクリョウ</t>
    </rPh>
    <phoneticPr fontId="21"/>
  </si>
  <si>
    <t>使用料及び賃借料</t>
    <rPh sb="0" eb="3">
      <t>シヨウリョウ</t>
    </rPh>
    <rPh sb="3" eb="4">
      <t>オヨ</t>
    </rPh>
    <rPh sb="5" eb="8">
      <t>チンシャクリョウ</t>
    </rPh>
    <phoneticPr fontId="21"/>
  </si>
  <si>
    <t>負担金、補助及び交付金</t>
    <rPh sb="0" eb="3">
      <t>フタンキン</t>
    </rPh>
    <rPh sb="4" eb="6">
      <t>ホジョ</t>
    </rPh>
    <rPh sb="6" eb="7">
      <t>オヨ</t>
    </rPh>
    <rPh sb="8" eb="11">
      <t>コウフキン</t>
    </rPh>
    <phoneticPr fontId="21"/>
  </si>
  <si>
    <t>（課税）</t>
    <rPh sb="1" eb="3">
      <t>カゼイ</t>
    </rPh>
    <phoneticPr fontId="21"/>
  </si>
  <si>
    <t>（非課税）</t>
    <rPh sb="1" eb="4">
      <t>ヒカゼイ</t>
    </rPh>
    <phoneticPr fontId="21"/>
  </si>
  <si>
    <t>個別健診</t>
    <rPh sb="0" eb="2">
      <t>コベツ</t>
    </rPh>
    <rPh sb="2" eb="4">
      <t>ケンシン</t>
    </rPh>
    <phoneticPr fontId="21"/>
  </si>
  <si>
    <t>別紙様式２</t>
  </si>
  <si>
    <t>集団健診</t>
    <phoneticPr fontId="21"/>
  </si>
  <si>
    <t>（注）２　積算内訳欄に記載できない場合は、別添としても差し支えない。</t>
    <phoneticPr fontId="20"/>
  </si>
  <si>
    <t>（注）１　受診人数は、課税と非課税の合計人数を記載すること。</t>
    <rPh sb="5" eb="7">
      <t>ジュシン</t>
    </rPh>
    <rPh sb="7" eb="9">
      <t>ニンズウ</t>
    </rPh>
    <rPh sb="11" eb="13">
      <t>カゼイ</t>
    </rPh>
    <rPh sb="14" eb="17">
      <t>ヒカゼイ</t>
    </rPh>
    <rPh sb="18" eb="20">
      <t>ゴウケイ</t>
    </rPh>
    <rPh sb="20" eb="22">
      <t>ニンズウ</t>
    </rPh>
    <rPh sb="23" eb="25">
      <t>キサイ</t>
    </rPh>
    <phoneticPr fontId="21"/>
  </si>
  <si>
    <t>合計</t>
    <rPh sb="0" eb="2">
      <t>ゴウケイ</t>
    </rPh>
    <phoneticPr fontId="21"/>
  </si>
  <si>
    <t>補助率１／３を乗じて得た額</t>
    <rPh sb="0" eb="3">
      <t>ホジョリツ</t>
    </rPh>
    <rPh sb="7" eb="8">
      <t>ジョウ</t>
    </rPh>
    <rPh sb="10" eb="11">
      <t>エ</t>
    </rPh>
    <rPh sb="12" eb="13">
      <t>ガク</t>
    </rPh>
    <phoneticPr fontId="20"/>
  </si>
  <si>
    <t>　（　計画　・　実績　）</t>
    <phoneticPr fontId="20"/>
  </si>
  <si>
    <t>積算内訳</t>
    <rPh sb="0" eb="2">
      <t>セキサン</t>
    </rPh>
    <rPh sb="2" eb="4">
      <t>ウチワケ</t>
    </rPh>
    <phoneticPr fontId="20"/>
  </si>
  <si>
    <t>別紙様式１</t>
    <rPh sb="0" eb="2">
      <t>ベッシ</t>
    </rPh>
    <rPh sb="2" eb="4">
      <t>ヨウシキ</t>
    </rPh>
    <phoneticPr fontId="11"/>
  </si>
  <si>
    <t>健康診査</t>
    <rPh sb="0" eb="2">
      <t>ケンコウ</t>
    </rPh>
    <phoneticPr fontId="21"/>
  </si>
  <si>
    <t>市区町村名</t>
    <rPh sb="0" eb="2">
      <t>シク</t>
    </rPh>
    <rPh sb="2" eb="4">
      <t>チョウソン</t>
    </rPh>
    <rPh sb="4" eb="5">
      <t>メイ</t>
    </rPh>
    <phoneticPr fontId="13"/>
  </si>
  <si>
    <t>×</t>
    <phoneticPr fontId="11"/>
  </si>
  <si>
    <t>回</t>
    <rPh sb="0" eb="1">
      <t>カイ</t>
    </rPh>
    <phoneticPr fontId="11"/>
  </si>
  <si>
    <t>＝</t>
    <phoneticPr fontId="11"/>
  </si>
  <si>
    <t>円</t>
    <rPh sb="0" eb="1">
      <t>エン</t>
    </rPh>
    <phoneticPr fontId="11"/>
  </si>
  <si>
    <t>使用料及び賃借料</t>
  </si>
  <si>
    <t>委託料</t>
    <rPh sb="0" eb="3">
      <t>イタクリョウ</t>
    </rPh>
    <phoneticPr fontId="11"/>
  </si>
  <si>
    <t>健康づくり運動実践教室事業</t>
  </si>
  <si>
    <t xml:space="preserve">
長年社会に貢献されてきた被保険者の健康づくりのために、実践的な運動指導教室を開催する。</t>
  </si>
  <si>
    <t>/</t>
    <phoneticPr fontId="34"/>
  </si>
  <si>
    <t>人</t>
    <rPh sb="0" eb="1">
      <t>ニン</t>
    </rPh>
    <phoneticPr fontId="34"/>
  </si>
  <si>
    <t>小計</t>
    <rPh sb="0" eb="2">
      <t>ショウケイ</t>
    </rPh>
    <phoneticPr fontId="34"/>
  </si>
  <si>
    <t>参加者に対する被保険者割合で案分</t>
    <rPh sb="0" eb="3">
      <t>サンカシャ</t>
    </rPh>
    <rPh sb="4" eb="5">
      <t>タイ</t>
    </rPh>
    <rPh sb="7" eb="11">
      <t>ヒホケンシャ</t>
    </rPh>
    <rPh sb="11" eb="13">
      <t>ワリアイ</t>
    </rPh>
    <rPh sb="14" eb="16">
      <t>アンブン</t>
    </rPh>
    <phoneticPr fontId="34"/>
  </si>
  <si>
    <t>運動実践教室実施委託</t>
    <phoneticPr fontId="34"/>
  </si>
  <si>
    <t>会場使用料</t>
    <phoneticPr fontId="34"/>
  </si>
  <si>
    <t>平成　　年　　月　　日から平成　　年　　月　　日</t>
    <phoneticPr fontId="11"/>
  </si>
  <si>
    <t>一人当たり助成単価</t>
    <rPh sb="0" eb="2">
      <t>ヒトリ</t>
    </rPh>
    <rPh sb="2" eb="3">
      <t>ア</t>
    </rPh>
    <rPh sb="5" eb="7">
      <t>ジョセイ</t>
    </rPh>
    <rPh sb="7" eb="9">
      <t>タンカ</t>
    </rPh>
    <phoneticPr fontId="11"/>
  </si>
  <si>
    <t>一人当たり助成上限回数</t>
    <rPh sb="5" eb="7">
      <t>ジョセイ</t>
    </rPh>
    <rPh sb="7" eb="9">
      <t>ジョウゲン</t>
    </rPh>
    <rPh sb="9" eb="11">
      <t>カイスウ</t>
    </rPh>
    <phoneticPr fontId="11"/>
  </si>
  <si>
    <t>一人当たり最大助成額</t>
    <rPh sb="0" eb="2">
      <t>ヒトリ</t>
    </rPh>
    <rPh sb="2" eb="3">
      <t>ア</t>
    </rPh>
    <rPh sb="5" eb="7">
      <t>サイダイ</t>
    </rPh>
    <rPh sb="7" eb="10">
      <t>ジョセイガク</t>
    </rPh>
    <phoneticPr fontId="11"/>
  </si>
  <si>
    <t>助成単価</t>
    <rPh sb="0" eb="2">
      <t>ジョセイ</t>
    </rPh>
    <rPh sb="2" eb="4">
      <t>タンカ</t>
    </rPh>
    <phoneticPr fontId="13"/>
  </si>
  <si>
    <t>最大助成額</t>
    <rPh sb="0" eb="2">
      <t>サイダイ</t>
    </rPh>
    <rPh sb="2" eb="5">
      <t>ジョセイガク</t>
    </rPh>
    <phoneticPr fontId="13"/>
  </si>
  <si>
    <t>一人当たり</t>
    <rPh sb="0" eb="2">
      <t>ヒトリ</t>
    </rPh>
    <rPh sb="2" eb="3">
      <t>ア</t>
    </rPh>
    <phoneticPr fontId="13"/>
  </si>
  <si>
    <t>事業
実施
後の
評価</t>
    <rPh sb="0" eb="2">
      <t>ジギョウ</t>
    </rPh>
    <rPh sb="3" eb="5">
      <t>ジッシ</t>
    </rPh>
    <rPh sb="6" eb="7">
      <t>ゴ</t>
    </rPh>
    <rPh sb="9" eb="11">
      <t>ヒョウカ</t>
    </rPh>
    <phoneticPr fontId="11"/>
  </si>
  <si>
    <r>
      <t>事業実施後（実績報告の際）、事業の評価を記載してください。
（</t>
    </r>
    <r>
      <rPr>
        <sz val="11"/>
        <color rgb="FFFF0000"/>
        <rFont val="HGPｺﾞｼｯｸM"/>
        <family val="3"/>
        <charset val="128"/>
      </rPr>
      <t>事業を実施した広域連合又は市区町村が記載</t>
    </r>
    <r>
      <rPr>
        <sz val="11"/>
        <rFont val="HGPｺﾞｼｯｸM"/>
        <family val="3"/>
        <charset val="128"/>
      </rPr>
      <t>）</t>
    </r>
    <rPh sb="0" eb="2">
      <t>ジギョウ</t>
    </rPh>
    <rPh sb="2" eb="5">
      <t>ジッシゴ</t>
    </rPh>
    <rPh sb="6" eb="8">
      <t>ジッセキ</t>
    </rPh>
    <rPh sb="8" eb="10">
      <t>ホウコク</t>
    </rPh>
    <rPh sb="11" eb="12">
      <t>サイ</t>
    </rPh>
    <rPh sb="14" eb="16">
      <t>ジギョウ</t>
    </rPh>
    <rPh sb="17" eb="19">
      <t>ヒョウカ</t>
    </rPh>
    <rPh sb="20" eb="22">
      <t>キサイ</t>
    </rPh>
    <rPh sb="31" eb="33">
      <t>ジギョウ</t>
    </rPh>
    <rPh sb="34" eb="36">
      <t>ジッシ</t>
    </rPh>
    <rPh sb="49" eb="51">
      <t>キサイ</t>
    </rPh>
    <phoneticPr fontId="34"/>
  </si>
  <si>
    <t>　　４．「事業実施後の評価」欄には、目的の達成状況、効果等について、データを用いできるだけ具体的に記入すること。（詳細について別添可）</t>
    <rPh sb="5" eb="7">
      <t>ジギョウ</t>
    </rPh>
    <rPh sb="7" eb="10">
      <t>ジッシゴ</t>
    </rPh>
    <rPh sb="11" eb="13">
      <t>ヒョウカ</t>
    </rPh>
    <rPh sb="14" eb="15">
      <t>ラン</t>
    </rPh>
    <rPh sb="18" eb="20">
      <t>モクテキ</t>
    </rPh>
    <rPh sb="21" eb="23">
      <t>タッセイ</t>
    </rPh>
    <rPh sb="23" eb="25">
      <t>ジョウキョウ</t>
    </rPh>
    <rPh sb="26" eb="28">
      <t>コウカ</t>
    </rPh>
    <rPh sb="28" eb="29">
      <t>トウ</t>
    </rPh>
    <rPh sb="38" eb="39">
      <t>モチ</t>
    </rPh>
    <rPh sb="45" eb="48">
      <t>グタイテキ</t>
    </rPh>
    <rPh sb="57" eb="59">
      <t>ショウサイ</t>
    </rPh>
    <rPh sb="63" eb="65">
      <t>ベッテン</t>
    </rPh>
    <rPh sb="65" eb="66">
      <t>カ</t>
    </rPh>
    <phoneticPr fontId="13"/>
  </si>
  <si>
    <t>※</t>
    <phoneticPr fontId="11"/>
  </si>
  <si>
    <t>○○市_記載例</t>
    <rPh sb="2" eb="3">
      <t>シ</t>
    </rPh>
    <rPh sb="4" eb="6">
      <t>キサイ</t>
    </rPh>
    <rPh sb="6" eb="7">
      <t>レイ</t>
    </rPh>
    <phoneticPr fontId="13"/>
  </si>
  <si>
    <t>広域決定額</t>
    <rPh sb="0" eb="2">
      <t>コウイキ</t>
    </rPh>
    <rPh sb="2" eb="4">
      <t>ケッテイ</t>
    </rPh>
    <rPh sb="4" eb="5">
      <t>ガク</t>
    </rPh>
    <phoneticPr fontId="34"/>
  </si>
  <si>
    <t>市町村計画額</t>
  </si>
  <si>
    <t>事業対象被保険者数（実人数）</t>
    <rPh sb="0" eb="2">
      <t>ジギョウ</t>
    </rPh>
    <rPh sb="2" eb="4">
      <t>タイショウ</t>
    </rPh>
    <rPh sb="4" eb="8">
      <t>ヒホケンシャ</t>
    </rPh>
    <rPh sb="8" eb="9">
      <t>スウ</t>
    </rPh>
    <rPh sb="10" eb="11">
      <t>ジツ</t>
    </rPh>
    <rPh sb="11" eb="13">
      <t>ニンズウ</t>
    </rPh>
    <phoneticPr fontId="11"/>
  </si>
  <si>
    <t>対象市町村数（広域事業のみ）</t>
    <rPh sb="0" eb="2">
      <t>タイショウ</t>
    </rPh>
    <rPh sb="2" eb="5">
      <t>シチョウソン</t>
    </rPh>
    <rPh sb="5" eb="6">
      <t>スウ</t>
    </rPh>
    <rPh sb="7" eb="9">
      <t>コウイキ</t>
    </rPh>
    <rPh sb="9" eb="11">
      <t>ジギョウ</t>
    </rPh>
    <phoneticPr fontId="11"/>
  </si>
  <si>
    <t>※個人助成、広域連合事業は下記該当部分を記載のこと</t>
    <rPh sb="1" eb="3">
      <t>コジン</t>
    </rPh>
    <rPh sb="3" eb="5">
      <t>ジョセイ</t>
    </rPh>
    <rPh sb="6" eb="8">
      <t>コウイキ</t>
    </rPh>
    <rPh sb="8" eb="10">
      <t>レンゴウ</t>
    </rPh>
    <rPh sb="10" eb="12">
      <t>ジギョウ</t>
    </rPh>
    <rPh sb="13" eb="15">
      <t>カキ</t>
    </rPh>
    <rPh sb="15" eb="17">
      <t>ガイトウ</t>
    </rPh>
    <rPh sb="17" eb="19">
      <t>ブブン</t>
    </rPh>
    <rPh sb="20" eb="22">
      <t>キサイ</t>
    </rPh>
    <phoneticPr fontId="11"/>
  </si>
  <si>
    <t>事業対象</t>
    <rPh sb="0" eb="2">
      <t>ジギョウ</t>
    </rPh>
    <rPh sb="2" eb="4">
      <t>タイショウ</t>
    </rPh>
    <phoneticPr fontId="13"/>
  </si>
  <si>
    <t>実施対象</t>
    <rPh sb="0" eb="2">
      <t>ジッシ</t>
    </rPh>
    <rPh sb="2" eb="4">
      <t>タイショウ</t>
    </rPh>
    <phoneticPr fontId="13"/>
  </si>
  <si>
    <t>　　　　　　　　　　　　　　　　　　　　　　　　　　　　　　　　　　　　　　　　　　　　　　　　　　　　　　　　　　　　　　　　　　　　　　　　　　　　　　　　　　　　　　　　　　　　　　　　　　　　　　　　　　　　　　　　　　　　　　　　　　　　　　　　　　　　　　　　　　　　　　　　　　　　　　　　　　　　　　　　　　　　　　　　　　　　　　　　　　　　　　　　　　　　　　　　　　　　　　　　　　　　　　　　　　　　　　　　　　　　　　　　　　　　　　　　　　　　　　　　　　　　　　　　　　　　　　　　　　　　　　　　　　　　　　　　　　　　　　　　　　　　　　　　　　　　　　　　　　　　　　　　　　　　　　　　　　　　　　　　　　　　　　　　　　　　　　　　　　　　　　　　　　　　　　　　　　　　　　　　　　　　　　　　　　　　　　　　　　　　　　　　　　　　　　　　　　　　　　　　　　　　　　　　　　　　　　　　　　　　　　　　　　　　　　　　　　　　　　　　　　　　　　　　　　　　　　　　　　　　　　　　　　　　　　　　　　　　　　　　　　　　　　　　　　　　　　　　　　　　　　　　　　　　　　　　　　　　　　　　　　　　　　　　　　　　　　　　　　　　　　　　　　　　　　　　　　　　　　　　　　　　　　　　　　　　　　　　　　　　　　　　　　　　　　　　　　　　　　　　　　　　　　　　　　　　　　　　　　　　　　　　　　　　　　　　　　　　　　　　　　　　　　　　　　　　　　　　　　　　　　　　　　　　　　　　　　　　　　　　　　　　　　　　　　　　　　　　　　　　　　　　　　　　　　　　　　　　　　　　　　　　　　　　　　　　　　　　　　　　　　　　　　　　　　　　　　　　　　　　　　　　　　　　　　　　　　　　　　　　　　　　　　　　　　　　　　　　　　　　　　　　　　　　　　　　　　　　　　　　　　　　　　　　　　　　　　　　　　　　　　　　　　　　　　　　　　　　　　　　　　　　　　　　　　　　　　　　　　　　　　　　　　　　　　　　　　　　　　　　　　　　　　　　　　　　　　　　　　　　　　　　　　　　　　　　　　　　　　　　　　　　　　　　　　　　　　　　　　　　　　　　　　　　　　　　　　　　　　　　　　　　　　　　　　　　　　　　　　　　　　　　　　　　　　　　　　　　　　　　　　　　　　　　　　　　　　　　　　　　　　　　　　　　　　　　　　　　　　　　　　　　　　　　　　　　　　　　　　　　　　　　　　　　　　　　　　　　　　　　　　　　　　　　　　　　　　　　　　　　　　　　　　　　　　　　　　　　　　　　　　　　　　　　　　　　　　　　　　　　　　　　　　　　　　　　　　　　　　　　　　　　　　　　　　　　　　　　　　　　　　　　　　　　　　　　　　　　　　　　　　　　　　　　　　　　　　　　　　　　　　　　　　　　　　　　　　　　　　　　　　　　　　　　　　　　　　　　　　　　　　　　　　　　　　　　　　　　　　　　　　　　　　　　　　　　　　　　　　　　　　　　　　　　　　　　　　　　　　　　　　　　　　　　　　　　　　　　　　　　　　　　　　　　　　　　　　　　　　　　　　　　　　　　　　　　　　　　　　　　　　　　　　　　　　　　　　　　　　　　　　　　　　　　　　　　　　　　　　　　　　　　　　　　　　　　　　　　　　　　　　　　　　　　　　　　　　　　　　　　　　　　　　　　　　　　　　　　　　　　　　　　　　　　　　　　　　　　　　　　　　　　　　　　　　　　　　　　　　　　　　　　　　　　　　　　　　</t>
    <phoneticPr fontId="11"/>
  </si>
  <si>
    <t>細分類</t>
    <rPh sb="0" eb="3">
      <t>サイブンルイ</t>
    </rPh>
    <phoneticPr fontId="11"/>
  </si>
  <si>
    <t>細
分類</t>
    <rPh sb="0" eb="1">
      <t>ホソ</t>
    </rPh>
    <rPh sb="2" eb="4">
      <t>ブンルイ</t>
    </rPh>
    <phoneticPr fontId="11"/>
  </si>
  <si>
    <t>事業分類</t>
    <rPh sb="0" eb="2">
      <t>ジギョウ</t>
    </rPh>
    <rPh sb="2" eb="4">
      <t>ブンルイ</t>
    </rPh>
    <phoneticPr fontId="43"/>
  </si>
  <si>
    <t>細分類</t>
    <rPh sb="0" eb="1">
      <t>サイ</t>
    </rPh>
    <rPh sb="1" eb="3">
      <t>ブンルイ</t>
    </rPh>
    <phoneticPr fontId="43"/>
  </si>
  <si>
    <t>健診（追加項目）</t>
    <rPh sb="0" eb="2">
      <t>ケンシン</t>
    </rPh>
    <rPh sb="3" eb="5">
      <t>ツイカ</t>
    </rPh>
    <rPh sb="5" eb="7">
      <t>コウモク</t>
    </rPh>
    <phoneticPr fontId="41"/>
  </si>
  <si>
    <t>健康教育・健康教室</t>
    <rPh sb="0" eb="2">
      <t>ケンコウ</t>
    </rPh>
    <rPh sb="2" eb="4">
      <t>キョウイク</t>
    </rPh>
    <rPh sb="5" eb="7">
      <t>ケンコウ</t>
    </rPh>
    <rPh sb="7" eb="9">
      <t>キョウシツ</t>
    </rPh>
    <phoneticPr fontId="41"/>
  </si>
  <si>
    <t>健康相談</t>
    <rPh sb="0" eb="2">
      <t>ケンコウ</t>
    </rPh>
    <rPh sb="2" eb="4">
      <t>ソウダン</t>
    </rPh>
    <phoneticPr fontId="41"/>
  </si>
  <si>
    <t>健康啓発（パンフレット作成、健康に関する講演等）</t>
    <rPh sb="0" eb="2">
      <t>ケンコウ</t>
    </rPh>
    <rPh sb="2" eb="4">
      <t>ケイハツ</t>
    </rPh>
    <rPh sb="11" eb="13">
      <t>サクセイ</t>
    </rPh>
    <rPh sb="14" eb="16">
      <t>ケンコウ</t>
    </rPh>
    <rPh sb="17" eb="18">
      <t>カン</t>
    </rPh>
    <rPh sb="20" eb="22">
      <t>コウエン</t>
    </rPh>
    <rPh sb="22" eb="23">
      <t>トウ</t>
    </rPh>
    <phoneticPr fontId="41"/>
  </si>
  <si>
    <t>市町村等連携</t>
    <rPh sb="0" eb="3">
      <t>シチョウソン</t>
    </rPh>
    <rPh sb="3" eb="4">
      <t>トウ</t>
    </rPh>
    <rPh sb="4" eb="6">
      <t>レンケイ</t>
    </rPh>
    <phoneticPr fontId="41"/>
  </si>
  <si>
    <t>社会参加</t>
    <rPh sb="0" eb="2">
      <t>シャカイ</t>
    </rPh>
    <rPh sb="2" eb="4">
      <t>サンカ</t>
    </rPh>
    <phoneticPr fontId="41"/>
  </si>
  <si>
    <t>保養施設（入浴・宿泊等）利用費助成</t>
    <rPh sb="0" eb="2">
      <t>ホヨウ</t>
    </rPh>
    <rPh sb="2" eb="4">
      <t>シセツ</t>
    </rPh>
    <rPh sb="5" eb="7">
      <t>ニュウヨク</t>
    </rPh>
    <rPh sb="8" eb="11">
      <t>シュクハクトウ</t>
    </rPh>
    <rPh sb="12" eb="14">
      <t>リヨウ</t>
    </rPh>
    <rPh sb="14" eb="15">
      <t>ヒ</t>
    </rPh>
    <rPh sb="15" eb="17">
      <t>ジョセイ</t>
    </rPh>
    <phoneticPr fontId="41"/>
  </si>
  <si>
    <t>人間ドック等助成事業</t>
    <rPh sb="0" eb="2">
      <t>ニンゲン</t>
    </rPh>
    <rPh sb="5" eb="6">
      <t>トウ</t>
    </rPh>
    <rPh sb="6" eb="8">
      <t>ジョセイ</t>
    </rPh>
    <rPh sb="8" eb="10">
      <t>ジギョウ</t>
    </rPh>
    <phoneticPr fontId="41"/>
  </si>
  <si>
    <t>その他（はり・きゅう等利用費助成）</t>
  </si>
  <si>
    <t>その他（個別検診）</t>
  </si>
  <si>
    <t>その他（その他、健康増進に資する事業）</t>
  </si>
  <si>
    <t>助成上
限回数</t>
    <rPh sb="0" eb="2">
      <t>ジョセイ</t>
    </rPh>
    <rPh sb="2" eb="3">
      <t>ジョウ</t>
    </rPh>
    <rPh sb="4" eb="5">
      <t>ゲン</t>
    </rPh>
    <rPh sb="5" eb="7">
      <t>カイスウ</t>
    </rPh>
    <phoneticPr fontId="13"/>
  </si>
  <si>
    <t>保養施設（入浴・宿泊等）利用費助成</t>
  </si>
  <si>
    <t>地域活動支援</t>
  </si>
  <si>
    <t>（2）①健康教育・健康相談等</t>
  </si>
  <si>
    <t>市区町
村数</t>
    <rPh sb="0" eb="2">
      <t>シク</t>
    </rPh>
    <rPh sb="2" eb="3">
      <t>マチ</t>
    </rPh>
    <rPh sb="4" eb="5">
      <t>ソン</t>
    </rPh>
    <rPh sb="5" eb="6">
      <t>スウ</t>
    </rPh>
    <phoneticPr fontId="13"/>
  </si>
  <si>
    <t>実
人数</t>
    <rPh sb="0" eb="1">
      <t>ジツ</t>
    </rPh>
    <rPh sb="2" eb="4">
      <t>ニンズウ</t>
    </rPh>
    <phoneticPr fontId="13"/>
  </si>
  <si>
    <t>老人クラブ等高齢者見守り活動助成事業</t>
    <rPh sb="0" eb="2">
      <t>ロウジン</t>
    </rPh>
    <rPh sb="5" eb="6">
      <t>トウ</t>
    </rPh>
    <rPh sb="6" eb="9">
      <t>コウレイシャ</t>
    </rPh>
    <rPh sb="9" eb="11">
      <t>ミマモ</t>
    </rPh>
    <rPh sb="12" eb="14">
      <t>カツドウ</t>
    </rPh>
    <rPh sb="14" eb="16">
      <t>ジョセイ</t>
    </rPh>
    <rPh sb="16" eb="18">
      <t>ジギョウ</t>
    </rPh>
    <phoneticPr fontId="11"/>
  </si>
  <si>
    <t>いきいき温泉健康づくり事業</t>
    <rPh sb="4" eb="6">
      <t>オンセン</t>
    </rPh>
    <rPh sb="6" eb="8">
      <t>ケンコウ</t>
    </rPh>
    <rPh sb="11" eb="13">
      <t>ジギョウ</t>
    </rPh>
    <phoneticPr fontId="11"/>
  </si>
  <si>
    <t>はり・きゅう・マッサージ助成事業</t>
    <rPh sb="12" eb="14">
      <t>ジョセイ</t>
    </rPh>
    <rPh sb="14" eb="16">
      <t>ジギョウ</t>
    </rPh>
    <phoneticPr fontId="11"/>
  </si>
  <si>
    <t>出張検診</t>
    <rPh sb="0" eb="2">
      <t>シュッチョウ</t>
    </rPh>
    <rPh sb="2" eb="4">
      <t>ケンシン</t>
    </rPh>
    <phoneticPr fontId="11"/>
  </si>
  <si>
    <t>特別調整交付金（算定省令第６条第９号）に係る事業実施状況総括表</t>
    <rPh sb="0" eb="2">
      <t>トクベツ</t>
    </rPh>
    <rPh sb="2" eb="4">
      <t>チョウセイ</t>
    </rPh>
    <rPh sb="4" eb="7">
      <t>コウフキン</t>
    </rPh>
    <rPh sb="8" eb="10">
      <t>サンテイ</t>
    </rPh>
    <rPh sb="10" eb="12">
      <t>ショウレイ</t>
    </rPh>
    <rPh sb="12" eb="13">
      <t>ダイ</t>
    </rPh>
    <rPh sb="14" eb="15">
      <t>ジョウ</t>
    </rPh>
    <rPh sb="15" eb="16">
      <t>ダイ</t>
    </rPh>
    <rPh sb="17" eb="18">
      <t>ゴウ</t>
    </rPh>
    <rPh sb="20" eb="21">
      <t>カカ</t>
    </rPh>
    <rPh sb="22" eb="24">
      <t>ジギョウ</t>
    </rPh>
    <rPh sb="24" eb="26">
      <t>ジッシ</t>
    </rPh>
    <rPh sb="26" eb="28">
      <t>ジョウキョウ</t>
    </rPh>
    <rPh sb="28" eb="30">
      <t>ソウカツ</t>
    </rPh>
    <rPh sb="30" eb="31">
      <t>ヒョウ</t>
    </rPh>
    <phoneticPr fontId="13"/>
  </si>
  <si>
    <t>（長寿・健康増進事業）　　（　　計画　・　実績　　）</t>
    <rPh sb="1" eb="3">
      <t>チョウジュ</t>
    </rPh>
    <rPh sb="4" eb="6">
      <t>ケンコウ</t>
    </rPh>
    <rPh sb="6" eb="8">
      <t>ゾウシン</t>
    </rPh>
    <rPh sb="8" eb="10">
      <t>ジギョウ</t>
    </rPh>
    <rPh sb="16" eb="18">
      <t>ケイカク</t>
    </rPh>
    <rPh sb="21" eb="23">
      <t>ジッセキ</t>
    </rPh>
    <phoneticPr fontId="13"/>
  </si>
  <si>
    <t>広域連合
決定額計</t>
    <rPh sb="0" eb="2">
      <t>コウイキ</t>
    </rPh>
    <rPh sb="2" eb="4">
      <t>レンゴウ</t>
    </rPh>
    <rPh sb="5" eb="7">
      <t>ケッテイ</t>
    </rPh>
    <rPh sb="7" eb="8">
      <t>ガク</t>
    </rPh>
    <rPh sb="8" eb="9">
      <t>ケイ</t>
    </rPh>
    <phoneticPr fontId="13"/>
  </si>
  <si>
    <t>市町村
計画額計</t>
    <rPh sb="0" eb="3">
      <t>シチョウソン</t>
    </rPh>
    <rPh sb="4" eb="6">
      <t>ケイカク</t>
    </rPh>
    <rPh sb="6" eb="7">
      <t>ガク</t>
    </rPh>
    <rPh sb="7" eb="8">
      <t>ケイ</t>
    </rPh>
    <phoneticPr fontId="13"/>
  </si>
  <si>
    <t>（2）②保健事業に係る市町村等との連絡・調整</t>
    <rPh sb="4" eb="6">
      <t>ホケン</t>
    </rPh>
    <rPh sb="6" eb="8">
      <t>ジギョウ</t>
    </rPh>
    <rPh sb="9" eb="10">
      <t>カカ</t>
    </rPh>
    <phoneticPr fontId="11"/>
  </si>
  <si>
    <t>（4）②社会参加活動等の運営費の助成</t>
    <phoneticPr fontId="11"/>
  </si>
  <si>
    <t>（4）③人間ドック等の費用助成</t>
    <phoneticPr fontId="11"/>
  </si>
  <si>
    <t>（5）その他</t>
    <phoneticPr fontId="11"/>
  </si>
  <si>
    <t>（4）①運動・健康施設等の利用助成</t>
    <rPh sb="4" eb="6">
      <t>ウンドウ</t>
    </rPh>
    <rPh sb="7" eb="9">
      <t>ケンコウ</t>
    </rPh>
    <phoneticPr fontId="11"/>
  </si>
  <si>
    <t>運動・健康施設等利用費助成</t>
    <rPh sb="0" eb="2">
      <t>ウンドウ</t>
    </rPh>
    <rPh sb="3" eb="5">
      <t>ケンコウ</t>
    </rPh>
    <rPh sb="5" eb="7">
      <t>シセツ</t>
    </rPh>
    <rPh sb="7" eb="8">
      <t>トウ</t>
    </rPh>
    <rPh sb="8" eb="10">
      <t>リヨウ</t>
    </rPh>
    <rPh sb="10" eb="11">
      <t>ヒ</t>
    </rPh>
    <rPh sb="11" eb="13">
      <t>ジョセイ</t>
    </rPh>
    <phoneticPr fontId="41"/>
  </si>
  <si>
    <t>（2）②市町村等との連絡・調整</t>
    <phoneticPr fontId="13"/>
  </si>
  <si>
    <t>（4）②社会参加活動等の運営費の助成</t>
    <phoneticPr fontId="13"/>
  </si>
  <si>
    <t>（4）③人間ドック等の費用助成</t>
    <phoneticPr fontId="13"/>
  </si>
  <si>
    <t>（5）その他</t>
    <rPh sb="5" eb="6">
      <t>タ</t>
    </rPh>
    <phoneticPr fontId="13"/>
  </si>
  <si>
    <t>（4）②社会参加活動等の運営費の助成</t>
    <phoneticPr fontId="11"/>
  </si>
  <si>
    <t>（5）その他</t>
    <phoneticPr fontId="11"/>
  </si>
  <si>
    <t>（4）①運動・健康施設等の利用助成</t>
    <rPh sb="4" eb="6">
      <t>ウンドウ</t>
    </rPh>
    <rPh sb="7" eb="9">
      <t>ケンコウ</t>
    </rPh>
    <phoneticPr fontId="11"/>
  </si>
  <si>
    <t>（2）③医療資源が限られた地域の保健事業</t>
    <phoneticPr fontId="11"/>
  </si>
  <si>
    <t>1(2)③加算上限</t>
    <rPh sb="5" eb="7">
      <t>カサン</t>
    </rPh>
    <rPh sb="7" eb="9">
      <t>ジョウゲン</t>
    </rPh>
    <phoneticPr fontId="13"/>
  </si>
  <si>
    <t>（3）保健事業実施計画策定</t>
    <phoneticPr fontId="13"/>
  </si>
  <si>
    <t>（4）①運動・健康施設等の利用助成</t>
    <rPh sb="4" eb="6">
      <t>ウンドウ</t>
    </rPh>
    <rPh sb="7" eb="9">
      <t>ケンコウ</t>
    </rPh>
    <phoneticPr fontId="13"/>
  </si>
  <si>
    <t>（参考）</t>
    <phoneticPr fontId="34"/>
  </si>
  <si>
    <t>：全額加算</t>
    <rPh sb="1" eb="3">
      <t>ゼンガク</t>
    </rPh>
    <rPh sb="3" eb="5">
      <t>カサン</t>
    </rPh>
    <phoneticPr fontId="43"/>
  </si>
  <si>
    <t>：一部加算</t>
    <rPh sb="1" eb="3">
      <t>イチブ</t>
    </rPh>
    <rPh sb="3" eb="5">
      <t>カサン</t>
    </rPh>
    <phoneticPr fontId="43"/>
  </si>
  <si>
    <t>○事業費内訳</t>
    <rPh sb="1" eb="4">
      <t>ジギョウヒ</t>
    </rPh>
    <rPh sb="4" eb="6">
      <t>ウチワケ</t>
    </rPh>
    <phoneticPr fontId="43"/>
  </si>
  <si>
    <t>交付基準額
Ａ</t>
    <rPh sb="0" eb="2">
      <t>コウフ</t>
    </rPh>
    <rPh sb="2" eb="4">
      <t>キジュン</t>
    </rPh>
    <rPh sb="4" eb="5">
      <t>ガク</t>
    </rPh>
    <phoneticPr fontId="43"/>
  </si>
  <si>
    <r>
      <rPr>
        <sz val="10"/>
        <color theme="1"/>
        <rFont val="ＭＳ Ｐゴシック"/>
        <family val="3"/>
        <charset val="128"/>
        <scheme val="minor"/>
      </rPr>
      <t>先駆的・先導的事業</t>
    </r>
    <r>
      <rPr>
        <sz val="11"/>
        <color theme="1"/>
        <rFont val="ＭＳ Ｐゴシック"/>
        <family val="3"/>
        <charset val="128"/>
        <scheme val="minor"/>
      </rPr>
      <t xml:space="preserve">
Ｆ</t>
    </r>
    <rPh sb="0" eb="3">
      <t>センクテキ</t>
    </rPh>
    <rPh sb="4" eb="7">
      <t>センドウテキ</t>
    </rPh>
    <rPh sb="7" eb="9">
      <t>ジギョウ</t>
    </rPh>
    <phoneticPr fontId="43"/>
  </si>
  <si>
    <t>その他事業</t>
    <rPh sb="2" eb="3">
      <t>タ</t>
    </rPh>
    <rPh sb="3" eb="5">
      <t>ジギョウ</t>
    </rPh>
    <phoneticPr fontId="43"/>
  </si>
  <si>
    <t>○ドック加算</t>
    <rPh sb="4" eb="6">
      <t>カサン</t>
    </rPh>
    <phoneticPr fontId="43"/>
  </si>
  <si>
    <t>○医療資源が限られた地域への加算</t>
    <rPh sb="1" eb="3">
      <t>イリョウ</t>
    </rPh>
    <rPh sb="3" eb="5">
      <t>シゲン</t>
    </rPh>
    <rPh sb="6" eb="7">
      <t>カギ</t>
    </rPh>
    <rPh sb="10" eb="12">
      <t>チイキ</t>
    </rPh>
    <rPh sb="14" eb="16">
      <t>カサン</t>
    </rPh>
    <phoneticPr fontId="43"/>
  </si>
  <si>
    <t>枠内医療資源</t>
    <rPh sb="0" eb="2">
      <t>ワクナイ</t>
    </rPh>
    <rPh sb="2" eb="4">
      <t>イリョウ</t>
    </rPh>
    <rPh sb="4" eb="6">
      <t>シゲン</t>
    </rPh>
    <phoneticPr fontId="43"/>
  </si>
  <si>
    <t>ドック、健診、先駆加算分を除く 事業費 Ｂ’</t>
    <rPh sb="4" eb="6">
      <t>ケンシン</t>
    </rPh>
    <rPh sb="7" eb="9">
      <t>センク</t>
    </rPh>
    <rPh sb="9" eb="11">
      <t>カサン</t>
    </rPh>
    <rPh sb="11" eb="12">
      <t>ブン</t>
    </rPh>
    <rPh sb="13" eb="14">
      <t>ノゾ</t>
    </rPh>
    <rPh sb="16" eb="18">
      <t>ジギョウ</t>
    </rPh>
    <rPh sb="18" eb="19">
      <t>ヒ</t>
    </rPh>
    <phoneticPr fontId="43"/>
  </si>
  <si>
    <t>枠内ドック</t>
    <rPh sb="0" eb="2">
      <t>ワクナイ</t>
    </rPh>
    <phoneticPr fontId="43"/>
  </si>
  <si>
    <t>ドック加算</t>
    <rPh sb="3" eb="5">
      <t>カサン</t>
    </rPh>
    <phoneticPr fontId="43"/>
  </si>
  <si>
    <t>医療資源加算</t>
    <rPh sb="0" eb="2">
      <t>イリョウ</t>
    </rPh>
    <rPh sb="2" eb="4">
      <t>シゲン</t>
    </rPh>
    <rPh sb="4" eb="6">
      <t>カサン</t>
    </rPh>
    <phoneticPr fontId="43"/>
  </si>
  <si>
    <t>健診加算</t>
    <rPh sb="0" eb="2">
      <t>ケンシン</t>
    </rPh>
    <rPh sb="2" eb="4">
      <t>カサン</t>
    </rPh>
    <phoneticPr fontId="43"/>
  </si>
  <si>
    <t>○交付申請額の計算</t>
    <rPh sb="1" eb="3">
      <t>コウフ</t>
    </rPh>
    <rPh sb="3" eb="5">
      <t>シンセイ</t>
    </rPh>
    <rPh sb="5" eb="6">
      <t>ガク</t>
    </rPh>
    <rPh sb="7" eb="9">
      <t>ケイサン</t>
    </rPh>
    <phoneticPr fontId="43"/>
  </si>
  <si>
    <t>先駆的加算</t>
    <rPh sb="0" eb="3">
      <t>センクテキ</t>
    </rPh>
    <rPh sb="3" eb="5">
      <t>カサン</t>
    </rPh>
    <phoneticPr fontId="43"/>
  </si>
  <si>
    <t>交付申請額</t>
    <rPh sb="0" eb="2">
      <t>コウフ</t>
    </rPh>
    <rPh sb="2" eb="4">
      <t>シンセイ</t>
    </rPh>
    <rPh sb="4" eb="5">
      <t>ガク</t>
    </rPh>
    <phoneticPr fontId="43"/>
  </si>
  <si>
    <t>交付対象外事業費</t>
    <rPh sb="0" eb="2">
      <t>コウフ</t>
    </rPh>
    <rPh sb="2" eb="4">
      <t>タイショウ</t>
    </rPh>
    <rPh sb="4" eb="5">
      <t>ガイ</t>
    </rPh>
    <rPh sb="5" eb="7">
      <t>ジギョウ</t>
    </rPh>
    <rPh sb="7" eb="8">
      <t>ヒ</t>
    </rPh>
    <phoneticPr fontId="43"/>
  </si>
  <si>
    <t>交付基準額</t>
    <rPh sb="0" eb="2">
      <t>コウフ</t>
    </rPh>
    <rPh sb="2" eb="4">
      <t>キジュン</t>
    </rPh>
    <rPh sb="4" eb="5">
      <t>ガク</t>
    </rPh>
    <phoneticPr fontId="43"/>
  </si>
  <si>
    <t>加算総額</t>
    <rPh sb="0" eb="2">
      <t>カサン</t>
    </rPh>
    <rPh sb="2" eb="4">
      <t>ソウガク</t>
    </rPh>
    <phoneticPr fontId="43"/>
  </si>
  <si>
    <r>
      <t>※ 本資料は加算額算定の</t>
    </r>
    <r>
      <rPr>
        <u/>
        <sz val="11"/>
        <color rgb="FFFF0000"/>
        <rFont val="ＭＳ Ｐゴシック"/>
        <family val="3"/>
        <charset val="128"/>
        <scheme val="minor"/>
      </rPr>
      <t>参考のため</t>
    </r>
    <r>
      <rPr>
        <sz val="11"/>
        <color theme="1"/>
        <rFont val="ＭＳ Ｐゴシック"/>
        <family val="3"/>
        <charset val="128"/>
        <scheme val="minor"/>
      </rPr>
      <t>作成しています。　</t>
    </r>
    <r>
      <rPr>
        <b/>
        <sz val="11"/>
        <color rgb="FFFF0000"/>
        <rFont val="ＭＳ Ｐゴシック"/>
        <family val="3"/>
        <charset val="128"/>
        <scheme val="minor"/>
      </rPr>
      <t>事業計画書作成の際は必ず交付基準、事務連絡及びQ&amp;Aに基づき広域連合で自ら算定してください</t>
    </r>
    <r>
      <rPr>
        <sz val="11"/>
        <color theme="1"/>
        <rFont val="ＭＳ Ｐゴシック"/>
        <family val="3"/>
        <charset val="128"/>
        <scheme val="minor"/>
      </rPr>
      <t>。</t>
    </r>
    <rPh sb="2" eb="3">
      <t>ホン</t>
    </rPh>
    <rPh sb="3" eb="5">
      <t>シリョウ</t>
    </rPh>
    <rPh sb="6" eb="8">
      <t>カサン</t>
    </rPh>
    <rPh sb="8" eb="9">
      <t>ガク</t>
    </rPh>
    <rPh sb="9" eb="11">
      <t>サンテイ</t>
    </rPh>
    <rPh sb="12" eb="14">
      <t>サンコウ</t>
    </rPh>
    <rPh sb="17" eb="19">
      <t>サクセイ</t>
    </rPh>
    <rPh sb="26" eb="28">
      <t>ジギョウ</t>
    </rPh>
    <rPh sb="28" eb="31">
      <t>ケイカクショ</t>
    </rPh>
    <rPh sb="31" eb="33">
      <t>サクセイ</t>
    </rPh>
    <rPh sb="34" eb="35">
      <t>サイ</t>
    </rPh>
    <rPh sb="36" eb="37">
      <t>カナラ</t>
    </rPh>
    <rPh sb="38" eb="40">
      <t>コウフ</t>
    </rPh>
    <rPh sb="40" eb="42">
      <t>キジュン</t>
    </rPh>
    <rPh sb="43" eb="45">
      <t>ジム</t>
    </rPh>
    <rPh sb="45" eb="47">
      <t>レンラク</t>
    </rPh>
    <rPh sb="47" eb="48">
      <t>オヨ</t>
    </rPh>
    <rPh sb="53" eb="54">
      <t>モト</t>
    </rPh>
    <rPh sb="56" eb="58">
      <t>コウイキ</t>
    </rPh>
    <rPh sb="58" eb="60">
      <t>レンゴウ</t>
    </rPh>
    <rPh sb="61" eb="62">
      <t>ミズカ</t>
    </rPh>
    <rPh sb="63" eb="65">
      <t>サンテイ</t>
    </rPh>
    <phoneticPr fontId="34"/>
  </si>
  <si>
    <t>　　算定の上で不明な点等がある場合は必ずお問い合わせください。</t>
    <rPh sb="2" eb="4">
      <t>サンテイ</t>
    </rPh>
    <rPh sb="5" eb="6">
      <t>ウエ</t>
    </rPh>
    <rPh sb="7" eb="9">
      <t>フメイ</t>
    </rPh>
    <rPh sb="10" eb="11">
      <t>テン</t>
    </rPh>
    <rPh sb="11" eb="12">
      <t>トウ</t>
    </rPh>
    <rPh sb="15" eb="17">
      <t>バアイ</t>
    </rPh>
    <rPh sb="18" eb="19">
      <t>カナラ</t>
    </rPh>
    <rPh sb="21" eb="22">
      <t>ト</t>
    </rPh>
    <rPh sb="23" eb="24">
      <t>ア</t>
    </rPh>
    <phoneticPr fontId="34"/>
  </si>
  <si>
    <t>運動・健康施設等利用費助成</t>
    <phoneticPr fontId="13"/>
  </si>
  <si>
    <t>Ｂ</t>
    <phoneticPr fontId="34"/>
  </si>
  <si>
    <t>交付申請額（別枠除く）</t>
    <rPh sb="0" eb="2">
      <t>コウフ</t>
    </rPh>
    <rPh sb="2" eb="4">
      <t>シンセイ</t>
    </rPh>
    <rPh sb="4" eb="5">
      <t>ガク</t>
    </rPh>
    <rPh sb="6" eb="8">
      <t>ベツワク</t>
    </rPh>
    <rPh sb="8" eb="9">
      <t>ノゾ</t>
    </rPh>
    <phoneticPr fontId="43"/>
  </si>
  <si>
    <t>　　２．「事業分類」欄には、交付基準「１　長寿・健康増進事業の実施」に記載されている事業(1)～(5)から選択して記入すること。</t>
    <rPh sb="5" eb="7">
      <t>ジギョウ</t>
    </rPh>
    <rPh sb="7" eb="9">
      <t>ブンルイ</t>
    </rPh>
    <rPh sb="10" eb="11">
      <t>ラン</t>
    </rPh>
    <rPh sb="14" eb="16">
      <t>コウフ</t>
    </rPh>
    <rPh sb="16" eb="18">
      <t>キジュン</t>
    </rPh>
    <rPh sb="21" eb="23">
      <t>チョウジュ</t>
    </rPh>
    <rPh sb="24" eb="26">
      <t>ケンコウ</t>
    </rPh>
    <rPh sb="26" eb="28">
      <t>ゾウシン</t>
    </rPh>
    <rPh sb="28" eb="30">
      <t>ジギョウ</t>
    </rPh>
    <rPh sb="31" eb="33">
      <t>ジッシ</t>
    </rPh>
    <rPh sb="35" eb="37">
      <t>キサイ</t>
    </rPh>
    <phoneticPr fontId="13"/>
  </si>
  <si>
    <t>医療資源限られた地域への保健事業</t>
    <rPh sb="12" eb="14">
      <t>ホケン</t>
    </rPh>
    <rPh sb="14" eb="16">
      <t>ジギョウ</t>
    </rPh>
    <phoneticPr fontId="34"/>
  </si>
  <si>
    <t>（2）④医療資源が限られた地域の
保健事業</t>
    <phoneticPr fontId="13"/>
  </si>
  <si>
    <t>（2）③保健事業実施計画に基づく保健事業への支援</t>
    <rPh sb="4" eb="6">
      <t>ホケン</t>
    </rPh>
    <rPh sb="6" eb="8">
      <t>ジギョウ</t>
    </rPh>
    <rPh sb="8" eb="10">
      <t>ジッシ</t>
    </rPh>
    <rPh sb="10" eb="12">
      <t>ケイカク</t>
    </rPh>
    <rPh sb="13" eb="14">
      <t>モト</t>
    </rPh>
    <rPh sb="16" eb="18">
      <t>ホケン</t>
    </rPh>
    <rPh sb="18" eb="20">
      <t>ジギョウ</t>
    </rPh>
    <rPh sb="22" eb="24">
      <t>シエン</t>
    </rPh>
    <phoneticPr fontId="13"/>
  </si>
  <si>
    <t>訪問指導</t>
    <rPh sb="0" eb="2">
      <t>ホウモン</t>
    </rPh>
    <rPh sb="2" eb="4">
      <t>シドウ</t>
    </rPh>
    <phoneticPr fontId="41"/>
  </si>
  <si>
    <t>健診（歯科）</t>
    <rPh sb="0" eb="2">
      <t>ケンシン</t>
    </rPh>
    <rPh sb="3" eb="5">
      <t>シカ</t>
    </rPh>
    <phoneticPr fontId="41"/>
  </si>
  <si>
    <t>保健指導（訪問指導除く）</t>
    <rPh sb="0" eb="2">
      <t>ホケン</t>
    </rPh>
    <rPh sb="2" eb="4">
      <t>シドウ</t>
    </rPh>
    <rPh sb="5" eb="7">
      <t>ホウモン</t>
    </rPh>
    <rPh sb="7" eb="9">
      <t>シドウ</t>
    </rPh>
    <rPh sb="9" eb="10">
      <t>ノゾ</t>
    </rPh>
    <phoneticPr fontId="41"/>
  </si>
  <si>
    <t>拠点への専門職配置（相談・訪問指導）</t>
    <rPh sb="0" eb="2">
      <t>キョテン</t>
    </rPh>
    <rPh sb="7" eb="9">
      <t>ハイチ</t>
    </rPh>
    <phoneticPr fontId="29"/>
  </si>
  <si>
    <t>（2）③データヘルス計画に基づく保健事業支援</t>
    <phoneticPr fontId="29"/>
  </si>
  <si>
    <t>交付基準額に基づく算定分</t>
    <rPh sb="0" eb="2">
      <t>コウフ</t>
    </rPh>
    <rPh sb="2" eb="4">
      <t>キジュン</t>
    </rPh>
    <rPh sb="4" eb="5">
      <t>ガク</t>
    </rPh>
    <rPh sb="6" eb="7">
      <t>モト</t>
    </rPh>
    <rPh sb="9" eb="11">
      <t>サンテイ</t>
    </rPh>
    <rPh sb="11" eb="12">
      <t>ブン</t>
    </rPh>
    <phoneticPr fontId="13"/>
  </si>
  <si>
    <t>　　　　総事業費　　（交付基準額に基づく算定分のみ）</t>
    <rPh sb="4" eb="8">
      <t>ソウジギョウヒ</t>
    </rPh>
    <phoneticPr fontId="43"/>
  </si>
  <si>
    <t>(1)①健診（追加項目）
Ｄ</t>
    <rPh sb="4" eb="6">
      <t>ケンシン</t>
    </rPh>
    <rPh sb="7" eb="9">
      <t>ツイカ</t>
    </rPh>
    <rPh sb="9" eb="11">
      <t>コウモク</t>
    </rPh>
    <phoneticPr fontId="43"/>
  </si>
  <si>
    <t>広域決定額
小計</t>
    <rPh sb="0" eb="2">
      <t>コウイキ</t>
    </rPh>
    <rPh sb="2" eb="4">
      <t>ケッテイ</t>
    </rPh>
    <rPh sb="4" eb="5">
      <t>ガク</t>
    </rPh>
    <rPh sb="6" eb="8">
      <t>ショウケイ</t>
    </rPh>
    <phoneticPr fontId="13"/>
  </si>
  <si>
    <t>H25-26被保数伸び
α</t>
    <rPh sb="6" eb="7">
      <t>ヒ</t>
    </rPh>
    <rPh sb="7" eb="8">
      <t>ホ</t>
    </rPh>
    <rPh sb="8" eb="9">
      <t>スウ</t>
    </rPh>
    <rPh sb="9" eb="10">
      <t>ノ</t>
    </rPh>
    <phoneticPr fontId="43"/>
  </si>
  <si>
    <t>H25ドック額
ｂ</t>
    <rPh sb="6" eb="7">
      <t>ガク</t>
    </rPh>
    <phoneticPr fontId="43"/>
  </si>
  <si>
    <t>H20ドック額
ａ</t>
    <rPh sb="6" eb="7">
      <t>ガク</t>
    </rPh>
    <phoneticPr fontId="43"/>
  </si>
  <si>
    <t>健診（追加項目）
Ｄ</t>
    <rPh sb="0" eb="2">
      <t>ケンシン</t>
    </rPh>
    <rPh sb="3" eb="5">
      <t>ツイカ</t>
    </rPh>
    <rPh sb="5" eb="7">
      <t>コウモク</t>
    </rPh>
    <phoneticPr fontId="43"/>
  </si>
  <si>
    <t>H26ドック額
Ｃ</t>
    <rPh sb="6" eb="7">
      <t>ガク</t>
    </rPh>
    <phoneticPr fontId="43"/>
  </si>
  <si>
    <t>広域連合</t>
    <rPh sb="0" eb="2">
      <t>コウイキ</t>
    </rPh>
    <rPh sb="2" eb="4">
      <t>レンゴウ</t>
    </rPh>
    <phoneticPr fontId="11"/>
  </si>
  <si>
    <t>計</t>
    <rPh sb="0" eb="1">
      <t>ケイ</t>
    </rPh>
    <phoneticPr fontId="11"/>
  </si>
  <si>
    <t>※金額は、平成２０年度に広域連合から市区町村に人間ドックとして補助した金額（当方から内示した額ではない）を記入して下さい。</t>
    <rPh sb="1" eb="3">
      <t>キンガク</t>
    </rPh>
    <rPh sb="5" eb="7">
      <t>ヘイセイ</t>
    </rPh>
    <rPh sb="9" eb="11">
      <t>ネンド</t>
    </rPh>
    <rPh sb="12" eb="14">
      <t>コウイキ</t>
    </rPh>
    <rPh sb="14" eb="16">
      <t>レンゴウ</t>
    </rPh>
    <rPh sb="18" eb="22">
      <t>シクチョウソン</t>
    </rPh>
    <rPh sb="23" eb="25">
      <t>ニンゲン</t>
    </rPh>
    <rPh sb="31" eb="33">
      <t>ホジョ</t>
    </rPh>
    <rPh sb="35" eb="37">
      <t>キンガク</t>
    </rPh>
    <rPh sb="38" eb="40">
      <t>トウホウ</t>
    </rPh>
    <rPh sb="42" eb="44">
      <t>ナイジ</t>
    </rPh>
    <rPh sb="46" eb="47">
      <t>ガク</t>
    </rPh>
    <rPh sb="53" eb="55">
      <t>キニュウ</t>
    </rPh>
    <rPh sb="57" eb="58">
      <t>クダ</t>
    </rPh>
    <phoneticPr fontId="11"/>
  </si>
  <si>
    <t>広域連合名
市区町村名</t>
    <rPh sb="0" eb="2">
      <t>コウイキ</t>
    </rPh>
    <rPh sb="2" eb="4">
      <t>レンゴウ</t>
    </rPh>
    <rPh sb="4" eb="5">
      <t>メイ</t>
    </rPh>
    <rPh sb="6" eb="8">
      <t>シク</t>
    </rPh>
    <rPh sb="8" eb="10">
      <t>チョウソン</t>
    </rPh>
    <rPh sb="10" eb="11">
      <t>メイ</t>
    </rPh>
    <phoneticPr fontId="11"/>
  </si>
  <si>
    <r>
      <t>※　</t>
    </r>
    <r>
      <rPr>
        <sz val="9"/>
        <color rgb="FFFFFF00"/>
        <rFont val="ＭＳ Ｐゴシック"/>
        <family val="3"/>
        <charset val="128"/>
        <scheme val="minor"/>
      </rPr>
      <t>■</t>
    </r>
    <r>
      <rPr>
        <sz val="9"/>
        <color theme="1"/>
        <rFont val="ＭＳ Ｐゴシック"/>
        <family val="3"/>
        <charset val="128"/>
        <scheme val="minor"/>
      </rPr>
      <t>は交付基準額とは別枠</t>
    </r>
    <rPh sb="4" eb="6">
      <t>コウフ</t>
    </rPh>
    <rPh sb="6" eb="8">
      <t>キジュン</t>
    </rPh>
    <rPh sb="8" eb="9">
      <t>ガク</t>
    </rPh>
    <rPh sb="11" eb="13">
      <t>ベツワク</t>
    </rPh>
    <phoneticPr fontId="29"/>
  </si>
  <si>
    <t>：H26交付額（実績）を入力</t>
    <rPh sb="4" eb="6">
      <t>コウフ</t>
    </rPh>
    <rPh sb="6" eb="7">
      <t>ガク</t>
    </rPh>
    <rPh sb="8" eb="10">
      <t>ジッセキ</t>
    </rPh>
    <rPh sb="12" eb="14">
      <t>ニュウリョク</t>
    </rPh>
    <phoneticPr fontId="43"/>
  </si>
  <si>
    <t>：ドック加算</t>
    <rPh sb="4" eb="6">
      <t>カサン</t>
    </rPh>
    <phoneticPr fontId="43"/>
  </si>
  <si>
    <t>（様式４）　平成26年度ドック加算額</t>
    <rPh sb="1" eb="3">
      <t>ヨウシキ</t>
    </rPh>
    <rPh sb="6" eb="8">
      <t>ヘイセイ</t>
    </rPh>
    <rPh sb="10" eb="12">
      <t>ネンド</t>
    </rPh>
    <rPh sb="15" eb="17">
      <t>カサン</t>
    </rPh>
    <rPh sb="17" eb="18">
      <t>ガク</t>
    </rPh>
    <phoneticPr fontId="34"/>
  </si>
  <si>
    <r>
      <t>医療資源限られた地域の加算上限額　</t>
    </r>
    <r>
      <rPr>
        <sz val="11"/>
        <rFont val="ＭＳ Ｐゴシック"/>
        <family val="3"/>
        <charset val="128"/>
        <scheme val="minor"/>
      </rPr>
      <t>Ｅ</t>
    </r>
    <rPh sb="0" eb="2">
      <t>イリョウ</t>
    </rPh>
    <rPh sb="2" eb="4">
      <t>シゲン</t>
    </rPh>
    <rPh sb="4" eb="5">
      <t>カギ</t>
    </rPh>
    <rPh sb="8" eb="10">
      <t>チイキ</t>
    </rPh>
    <rPh sb="11" eb="13">
      <t>カサン</t>
    </rPh>
    <rPh sb="13" eb="15">
      <t>ジョウゲン</t>
    </rPh>
    <rPh sb="15" eb="16">
      <t>ガク</t>
    </rPh>
    <phoneticPr fontId="43"/>
  </si>
  <si>
    <r>
      <t>先駆的・先導的事業</t>
    </r>
    <r>
      <rPr>
        <sz val="11"/>
        <rFont val="ＭＳ Ｐゴシック"/>
        <family val="3"/>
        <charset val="128"/>
        <scheme val="minor"/>
      </rPr>
      <t xml:space="preserve">
Ｆ</t>
    </r>
    <rPh sb="0" eb="3">
      <t>センクテキ</t>
    </rPh>
    <rPh sb="4" eb="7">
      <t>センドウテキ</t>
    </rPh>
    <rPh sb="7" eb="9">
      <t>ジギョウ</t>
    </rPh>
    <phoneticPr fontId="43"/>
  </si>
  <si>
    <t>ドック以外の加算対象額</t>
    <rPh sb="3" eb="5">
      <t>イガイ</t>
    </rPh>
    <rPh sb="6" eb="8">
      <t>カサン</t>
    </rPh>
    <rPh sb="8" eb="10">
      <t>タイショウ</t>
    </rPh>
    <rPh sb="10" eb="11">
      <t>ガク</t>
    </rPh>
    <phoneticPr fontId="43"/>
  </si>
  <si>
    <t>総事業費</t>
    <rPh sb="0" eb="4">
      <t>ソウジギョウヒ</t>
    </rPh>
    <phoneticPr fontId="43"/>
  </si>
  <si>
    <t>交付基準とは別枠で交付</t>
    <rPh sb="0" eb="2">
      <t>コウフ</t>
    </rPh>
    <rPh sb="2" eb="4">
      <t>キジュン</t>
    </rPh>
    <rPh sb="6" eb="8">
      <t>ベツワク</t>
    </rPh>
    <rPh sb="9" eb="11">
      <t>コウフ</t>
    </rPh>
    <phoneticPr fontId="43"/>
  </si>
  <si>
    <r>
      <t>(4)③</t>
    </r>
    <r>
      <rPr>
        <sz val="11"/>
        <color theme="1"/>
        <rFont val="ＭＳ Ｐゴシック"/>
        <family val="2"/>
        <charset val="128"/>
        <scheme val="minor"/>
      </rPr>
      <t>ドック等助成の
加算額 Ｃ</t>
    </r>
    <rPh sb="7" eb="8">
      <t>トウ</t>
    </rPh>
    <rPh sb="8" eb="10">
      <t>ジョセイ</t>
    </rPh>
    <rPh sb="12" eb="14">
      <t>カサン</t>
    </rPh>
    <rPh sb="14" eb="15">
      <t>ガク</t>
    </rPh>
    <phoneticPr fontId="43"/>
  </si>
  <si>
    <r>
      <t>(2)③医療資源限られた
地域の加算上限額　</t>
    </r>
    <r>
      <rPr>
        <sz val="11"/>
        <color theme="1"/>
        <rFont val="ＭＳ Ｐゴシック"/>
        <family val="3"/>
        <charset val="128"/>
        <scheme val="minor"/>
      </rPr>
      <t>Ｅ</t>
    </r>
    <rPh sb="4" eb="6">
      <t>イリョウ</t>
    </rPh>
    <rPh sb="6" eb="8">
      <t>シゲン</t>
    </rPh>
    <rPh sb="8" eb="9">
      <t>カギ</t>
    </rPh>
    <rPh sb="13" eb="15">
      <t>チイキ</t>
    </rPh>
    <rPh sb="16" eb="18">
      <t>カサン</t>
    </rPh>
    <rPh sb="18" eb="20">
      <t>ジョウゲン</t>
    </rPh>
    <rPh sb="20" eb="21">
      <t>ガク</t>
    </rPh>
    <phoneticPr fontId="43"/>
  </si>
  <si>
    <t>ドック、健診、先駆加算分を除く超過額　Ｇ</t>
    <rPh sb="4" eb="6">
      <t>ケンシン</t>
    </rPh>
    <rPh sb="7" eb="9">
      <t>センク</t>
    </rPh>
    <rPh sb="9" eb="11">
      <t>カサン</t>
    </rPh>
    <rPh sb="11" eb="12">
      <t>ブン</t>
    </rPh>
    <rPh sb="13" eb="14">
      <t>ノゾ</t>
    </rPh>
    <rPh sb="15" eb="17">
      <t>チョウカ</t>
    </rPh>
    <rPh sb="17" eb="18">
      <t>ガク</t>
    </rPh>
    <phoneticPr fontId="43"/>
  </si>
  <si>
    <t>医療資源限られた地域への加算額 Ｈ</t>
    <rPh sb="0" eb="2">
      <t>イリョウ</t>
    </rPh>
    <rPh sb="2" eb="4">
      <t>シゲン</t>
    </rPh>
    <rPh sb="4" eb="5">
      <t>カギ</t>
    </rPh>
    <rPh sb="8" eb="10">
      <t>チイキ</t>
    </rPh>
    <rPh sb="12" eb="14">
      <t>カサン</t>
    </rPh>
    <rPh sb="14" eb="15">
      <t>ガク</t>
    </rPh>
    <phoneticPr fontId="43"/>
  </si>
  <si>
    <t>Ｂ-Ｃ-Ｄ-F</t>
    <phoneticPr fontId="43"/>
  </si>
  <si>
    <t>Ｂ’-Ａ</t>
    <phoneticPr fontId="43"/>
  </si>
  <si>
    <t>（Ｅと Ｇ の少ない方）</t>
    <rPh sb="7" eb="8">
      <t>スク</t>
    </rPh>
    <rPh sb="10" eb="11">
      <t>ホウ</t>
    </rPh>
    <phoneticPr fontId="43"/>
  </si>
  <si>
    <t>加算額上限 Ｉ</t>
    <rPh sb="0" eb="2">
      <t>カサン</t>
    </rPh>
    <rPh sb="2" eb="3">
      <t>ガク</t>
    </rPh>
    <rPh sb="3" eb="5">
      <t>ジョウゲン</t>
    </rPh>
    <phoneticPr fontId="43"/>
  </si>
  <si>
    <t>Ｃ+Ｄ+Ｆ+Ｈ</t>
    <phoneticPr fontId="43"/>
  </si>
  <si>
    <t>（Ａ+ＩとＢの少ない方）</t>
    <rPh sb="7" eb="8">
      <t>スク</t>
    </rPh>
    <rPh sb="10" eb="11">
      <t>ホウ</t>
    </rPh>
    <phoneticPr fontId="43"/>
  </si>
  <si>
    <r>
      <t xml:space="preserve">H26ドック加算上限
</t>
    </r>
    <r>
      <rPr>
        <sz val="11"/>
        <rFont val="ＭＳ Ｐゴシック"/>
        <family val="3"/>
        <charset val="128"/>
        <scheme val="minor"/>
      </rPr>
      <t>Ｉ</t>
    </r>
    <r>
      <rPr>
        <sz val="11"/>
        <color theme="1"/>
        <rFont val="ＭＳ Ｐゴシック"/>
        <family val="2"/>
        <charset val="128"/>
        <scheme val="minor"/>
      </rPr>
      <t xml:space="preserve">
（ｂ×α-ａとＣ-ａの
少ない方）</t>
    </r>
    <rPh sb="6" eb="8">
      <t>カサン</t>
    </rPh>
    <rPh sb="8" eb="10">
      <t>ジョウゲン</t>
    </rPh>
    <phoneticPr fontId="43"/>
  </si>
  <si>
    <r>
      <t>H26ドック加算額</t>
    </r>
    <r>
      <rPr>
        <b/>
        <sz val="10"/>
        <color rgb="FFFF0000"/>
        <rFont val="ＭＳ Ｐゴシック"/>
        <family val="3"/>
        <charset val="128"/>
        <scheme val="minor"/>
      </rPr>
      <t xml:space="preserve"> </t>
    </r>
    <r>
      <rPr>
        <sz val="10"/>
        <rFont val="ＭＳ Ｐゴシック"/>
        <family val="3"/>
        <charset val="128"/>
        <scheme val="minor"/>
      </rPr>
      <t>Ｉ’</t>
    </r>
    <r>
      <rPr>
        <sz val="10"/>
        <color theme="1"/>
        <rFont val="ＭＳ Ｐゴシック"/>
        <family val="2"/>
        <charset val="128"/>
        <scheme val="minor"/>
      </rPr>
      <t xml:space="preserve">
（ＩとＢ-Ａ-Ｄ-Ｆ</t>
    </r>
    <r>
      <rPr>
        <sz val="10"/>
        <rFont val="ＭＳ Ｐゴシック"/>
        <family val="3"/>
        <charset val="128"/>
        <scheme val="minor"/>
      </rPr>
      <t>-Ｇ-Ｈ</t>
    </r>
    <r>
      <rPr>
        <sz val="10"/>
        <color theme="1"/>
        <rFont val="ＭＳ Ｐゴシック"/>
        <family val="2"/>
        <charset val="128"/>
        <scheme val="minor"/>
      </rPr>
      <t xml:space="preserve">
の少ない方）</t>
    </r>
    <rPh sb="6" eb="8">
      <t>カサン</t>
    </rPh>
    <rPh sb="8" eb="9">
      <t>ガク</t>
    </rPh>
    <phoneticPr fontId="43"/>
  </si>
  <si>
    <r>
      <t>交付基準枠内の
ドック　</t>
    </r>
    <r>
      <rPr>
        <sz val="11"/>
        <rFont val="ＭＳ Ｐゴシック"/>
        <family val="3"/>
        <charset val="128"/>
        <scheme val="minor"/>
      </rPr>
      <t>J</t>
    </r>
    <rPh sb="0" eb="2">
      <t>コウフ</t>
    </rPh>
    <rPh sb="2" eb="4">
      <t>キジュン</t>
    </rPh>
    <rPh sb="4" eb="6">
      <t>ワクナイ</t>
    </rPh>
    <phoneticPr fontId="43"/>
  </si>
  <si>
    <r>
      <t xml:space="preserve">市町村との連絡調整
</t>
    </r>
    <r>
      <rPr>
        <sz val="11"/>
        <rFont val="ＭＳ Ｐゴシック"/>
        <family val="3"/>
        <charset val="128"/>
        <scheme val="minor"/>
      </rPr>
      <t>Ｇ</t>
    </r>
    <phoneticPr fontId="43"/>
  </si>
  <si>
    <r>
      <t xml:space="preserve">保健事業実施計画
</t>
    </r>
    <r>
      <rPr>
        <sz val="11"/>
        <rFont val="ＭＳ Ｐゴシック"/>
        <family val="3"/>
        <charset val="128"/>
        <scheme val="minor"/>
      </rPr>
      <t>H</t>
    </r>
    <phoneticPr fontId="43"/>
  </si>
  <si>
    <t>平成27年度</t>
    <rPh sb="0" eb="2">
      <t>ヘイセイ</t>
    </rPh>
    <rPh sb="4" eb="6">
      <t>ネンド</t>
    </rPh>
    <phoneticPr fontId="11"/>
  </si>
  <si>
    <t>（1）健康診査（追加項目）</t>
    <rPh sb="8" eb="10">
      <t>ツイカ</t>
    </rPh>
    <rPh sb="10" eb="12">
      <t>コウモク</t>
    </rPh>
    <phoneticPr fontId="29"/>
  </si>
  <si>
    <t>平成２８年度</t>
    <rPh sb="0" eb="2">
      <t>ヘイセイ</t>
    </rPh>
    <rPh sb="4" eb="6">
      <t>ネンド</t>
    </rPh>
    <phoneticPr fontId="13"/>
  </si>
  <si>
    <t>（1）健康診査</t>
    <phoneticPr fontId="13"/>
  </si>
  <si>
    <r>
      <t>※金額は、平成27年度に広域連合から市区町村にスポーツクラブ、健康施設等の利用助成のうち</t>
    </r>
    <r>
      <rPr>
        <u/>
        <sz val="11"/>
        <color theme="1"/>
        <rFont val="HGPｺﾞｼｯｸM"/>
        <family val="3"/>
        <charset val="128"/>
      </rPr>
      <t>温泉、銭湯等の入浴施設の入浴料及び旅館、保養所等の宿泊施設の利用料</t>
    </r>
    <r>
      <rPr>
        <sz val="11"/>
        <color theme="1"/>
        <rFont val="HGPｺﾞｼｯｸM"/>
        <family val="3"/>
        <charset val="128"/>
      </rPr>
      <t>等で健康保持増進効果が明らかでないものに対して補助した金額（当方から内示した額ではない）を記入して下さい。</t>
    </r>
    <rPh sb="1" eb="3">
      <t>キンガク</t>
    </rPh>
    <rPh sb="5" eb="7">
      <t>ヘイセイ</t>
    </rPh>
    <rPh sb="9" eb="11">
      <t>ネンド</t>
    </rPh>
    <rPh sb="12" eb="14">
      <t>コウイキ</t>
    </rPh>
    <rPh sb="14" eb="16">
      <t>レンゴウ</t>
    </rPh>
    <rPh sb="18" eb="22">
      <t>シクチョウソン</t>
    </rPh>
    <rPh sb="31" eb="33">
      <t>ケンコウ</t>
    </rPh>
    <rPh sb="33" eb="35">
      <t>シセツ</t>
    </rPh>
    <rPh sb="35" eb="36">
      <t>トウ</t>
    </rPh>
    <rPh sb="37" eb="39">
      <t>リヨウ</t>
    </rPh>
    <rPh sb="39" eb="41">
      <t>ジョセイ</t>
    </rPh>
    <rPh sb="77" eb="78">
      <t>トウ</t>
    </rPh>
    <rPh sb="100" eb="102">
      <t>ホジョ</t>
    </rPh>
    <rPh sb="104" eb="106">
      <t>キンガク</t>
    </rPh>
    <rPh sb="107" eb="109">
      <t>トウホウ</t>
    </rPh>
    <rPh sb="111" eb="113">
      <t>ナイジ</t>
    </rPh>
    <rPh sb="115" eb="116">
      <t>ガク</t>
    </rPh>
    <rPh sb="122" eb="124">
      <t>キニュウ</t>
    </rPh>
    <rPh sb="126" eb="127">
      <t>クダ</t>
    </rPh>
    <phoneticPr fontId="11"/>
  </si>
  <si>
    <t>平成28年度　長寿・健康増進事業名</t>
    <rPh sb="0" eb="2">
      <t>ヘイセイ</t>
    </rPh>
    <rPh sb="4" eb="6">
      <t>ネンド</t>
    </rPh>
    <rPh sb="7" eb="9">
      <t>チョウジュ</t>
    </rPh>
    <rPh sb="10" eb="12">
      <t>ケンコウ</t>
    </rPh>
    <rPh sb="12" eb="14">
      <t>ゾウシン</t>
    </rPh>
    <rPh sb="14" eb="16">
      <t>ジギョウ</t>
    </rPh>
    <rPh sb="16" eb="17">
      <t>メイ</t>
    </rPh>
    <phoneticPr fontId="13"/>
  </si>
  <si>
    <t>※金額は、平成27年度に広域連合から市区町村にその他事業の中ではり、きゅう、あんま、マッサージに関し助成した場合は、その金額（当方から内示した額ではない）を記入して下さい。</t>
    <rPh sb="1" eb="3">
      <t>キンガク</t>
    </rPh>
    <rPh sb="5" eb="7">
      <t>ヘイセイ</t>
    </rPh>
    <rPh sb="9" eb="11">
      <t>ネンド</t>
    </rPh>
    <rPh sb="12" eb="14">
      <t>コウイキ</t>
    </rPh>
    <rPh sb="14" eb="16">
      <t>レンゴウ</t>
    </rPh>
    <rPh sb="18" eb="22">
      <t>シクチョウソン</t>
    </rPh>
    <rPh sb="25" eb="26">
      <t>タ</t>
    </rPh>
    <rPh sb="26" eb="28">
      <t>ジギョウ</t>
    </rPh>
    <rPh sb="29" eb="30">
      <t>ナカ</t>
    </rPh>
    <rPh sb="48" eb="49">
      <t>カン</t>
    </rPh>
    <rPh sb="50" eb="52">
      <t>ジョセイ</t>
    </rPh>
    <rPh sb="54" eb="56">
      <t>バアイ</t>
    </rPh>
    <rPh sb="60" eb="62">
      <t>キンガク</t>
    </rPh>
    <rPh sb="63" eb="65">
      <t>トウホウ</t>
    </rPh>
    <rPh sb="67" eb="69">
      <t>ナイジ</t>
    </rPh>
    <rPh sb="71" eb="72">
      <t>ガク</t>
    </rPh>
    <rPh sb="78" eb="80">
      <t>キニュウ</t>
    </rPh>
    <rPh sb="82" eb="83">
      <t>クダ</t>
    </rPh>
    <phoneticPr fontId="11"/>
  </si>
  <si>
    <t>平成28年度　長寿・健康増進事業　（　計画　・　実績　）</t>
    <rPh sb="0" eb="2">
      <t>ヘイセイ</t>
    </rPh>
    <rPh sb="4" eb="6">
      <t>ネンド</t>
    </rPh>
    <rPh sb="7" eb="9">
      <t>チョウジュ</t>
    </rPh>
    <rPh sb="10" eb="12">
      <t>ケンコウ</t>
    </rPh>
    <rPh sb="12" eb="14">
      <t>ゾウシン</t>
    </rPh>
    <rPh sb="14" eb="16">
      <t>ジギョウ</t>
    </rPh>
    <rPh sb="19" eb="21">
      <t>ケイカク</t>
    </rPh>
    <rPh sb="24" eb="26">
      <t>ジッセキ</t>
    </rPh>
    <phoneticPr fontId="13"/>
  </si>
  <si>
    <r>
      <t>平成28年度　長寿・健康増進事業</t>
    </r>
    <r>
      <rPr>
        <b/>
        <sz val="12"/>
        <rFont val="ＭＳ 明朝"/>
        <family val="1"/>
        <charset val="128"/>
      </rPr>
      <t>（一定基準に基づき医師が個別に必要と判断した場合に行う追加項目に係る費用助成）</t>
    </r>
    <phoneticPr fontId="20"/>
  </si>
  <si>
    <t>平成２８年４月１日から平成２９年３月３１日</t>
    <phoneticPr fontId="34"/>
  </si>
  <si>
    <r>
      <t>※金額は、平成27年度に広域連合から市区町村に対するスポーツ大会、社会参加活動等の各種行事等への助成のうち、</t>
    </r>
    <r>
      <rPr>
        <u/>
        <sz val="11"/>
        <color theme="1"/>
        <rFont val="HGPｺﾞｼｯｸM"/>
        <family val="3"/>
        <charset val="128"/>
      </rPr>
      <t>敬老会や趣味の集い</t>
    </r>
    <r>
      <rPr>
        <sz val="11"/>
        <color theme="1"/>
        <rFont val="HGPｺﾞｼｯｸM"/>
        <family val="3"/>
        <charset val="128"/>
      </rPr>
      <t>等で健康保持増進効果が明らかでないものに対して補助した金額（当方から内示した額ではない）を記入して下さい。</t>
    </r>
    <rPh sb="1" eb="3">
      <t>キンガク</t>
    </rPh>
    <rPh sb="5" eb="7">
      <t>ヘイセイ</t>
    </rPh>
    <rPh sb="9" eb="11">
      <t>ネンド</t>
    </rPh>
    <rPh sb="12" eb="14">
      <t>コウイキ</t>
    </rPh>
    <rPh sb="14" eb="16">
      <t>レンゴウ</t>
    </rPh>
    <rPh sb="18" eb="22">
      <t>シクチョウソン</t>
    </rPh>
    <rPh sb="23" eb="24">
      <t>タイ</t>
    </rPh>
    <rPh sb="30" eb="32">
      <t>タイカイ</t>
    </rPh>
    <rPh sb="33" eb="35">
      <t>シャカイ</t>
    </rPh>
    <rPh sb="35" eb="37">
      <t>サンカ</t>
    </rPh>
    <rPh sb="37" eb="39">
      <t>カツドウ</t>
    </rPh>
    <rPh sb="39" eb="40">
      <t>トウ</t>
    </rPh>
    <rPh sb="41" eb="43">
      <t>カクシュ</t>
    </rPh>
    <rPh sb="43" eb="45">
      <t>ギョウジ</t>
    </rPh>
    <rPh sb="45" eb="46">
      <t>トウ</t>
    </rPh>
    <rPh sb="48" eb="50">
      <t>ジョセイ</t>
    </rPh>
    <rPh sb="54" eb="57">
      <t>ケイロウカイ</t>
    </rPh>
    <rPh sb="58" eb="60">
      <t>シュミ</t>
    </rPh>
    <rPh sb="61" eb="62">
      <t>ツド</t>
    </rPh>
    <rPh sb="63" eb="64">
      <t>トウ</t>
    </rPh>
    <rPh sb="86" eb="88">
      <t>ホジョ</t>
    </rPh>
    <rPh sb="90" eb="92">
      <t>キンガク</t>
    </rPh>
    <rPh sb="93" eb="95">
      <t>トウホウ</t>
    </rPh>
    <rPh sb="97" eb="99">
      <t>ナイジ</t>
    </rPh>
    <rPh sb="101" eb="102">
      <t>ガク</t>
    </rPh>
    <rPh sb="108" eb="110">
      <t>キニュウ</t>
    </rPh>
    <rPh sb="112" eb="113">
      <t>クダ</t>
    </rPh>
    <phoneticPr fontId="11"/>
  </si>
  <si>
    <t>敬老会や趣味の集い等助成</t>
    <rPh sb="0" eb="3">
      <t>ケイロウカイ</t>
    </rPh>
    <rPh sb="4" eb="6">
      <t>シュミ</t>
    </rPh>
    <rPh sb="7" eb="8">
      <t>ツド</t>
    </rPh>
    <rPh sb="9" eb="10">
      <t>トウ</t>
    </rPh>
    <rPh sb="10" eb="12">
      <t>ジョセイ</t>
    </rPh>
    <phoneticPr fontId="13"/>
  </si>
  <si>
    <t>運動・健康増進等のための活動助成</t>
    <rPh sb="0" eb="2">
      <t>ウンドウ</t>
    </rPh>
    <rPh sb="3" eb="5">
      <t>ケンコウ</t>
    </rPh>
    <rPh sb="5" eb="7">
      <t>ゾウシン</t>
    </rPh>
    <rPh sb="7" eb="8">
      <t>トウ</t>
    </rPh>
    <rPh sb="12" eb="14">
      <t>カツドウ</t>
    </rPh>
    <rPh sb="14" eb="16">
      <t>ジョセイ</t>
    </rPh>
    <phoneticPr fontId="13"/>
  </si>
  <si>
    <t>（2）④医療資源が限られた地域の保健事業</t>
    <phoneticPr fontId="11"/>
  </si>
  <si>
    <t>（様式４）　平成27年度ドック加算額</t>
    <rPh sb="1" eb="3">
      <t>ヨウシキ</t>
    </rPh>
    <rPh sb="6" eb="8">
      <t>ヘイセイ</t>
    </rPh>
    <rPh sb="10" eb="12">
      <t>ネンド</t>
    </rPh>
    <rPh sb="15" eb="17">
      <t>カサン</t>
    </rPh>
    <rPh sb="17" eb="18">
      <t>ガク</t>
    </rPh>
    <phoneticPr fontId="34"/>
  </si>
  <si>
    <r>
      <t>：H2</t>
    </r>
    <r>
      <rPr>
        <sz val="11"/>
        <color theme="1"/>
        <rFont val="ＭＳ Ｐゴシック"/>
        <family val="2"/>
        <charset val="128"/>
        <scheme val="minor"/>
      </rPr>
      <t>7</t>
    </r>
    <r>
      <rPr>
        <sz val="11"/>
        <color theme="1"/>
        <rFont val="ＭＳ Ｐゴシック"/>
        <family val="2"/>
        <charset val="128"/>
        <scheme val="minor"/>
      </rPr>
      <t>交付額（実績）を入力</t>
    </r>
    <rPh sb="4" eb="6">
      <t>コウフ</t>
    </rPh>
    <rPh sb="6" eb="7">
      <t>ガク</t>
    </rPh>
    <rPh sb="8" eb="10">
      <t>ジッセキ</t>
    </rPh>
    <rPh sb="12" eb="14">
      <t>ニュウリョク</t>
    </rPh>
    <phoneticPr fontId="43"/>
  </si>
  <si>
    <t>H27ドック額
Ｃ</t>
    <rPh sb="6" eb="7">
      <t>ガク</t>
    </rPh>
    <phoneticPr fontId="43"/>
  </si>
  <si>
    <t>在宅要介護者等への
訪問歯科健診等　Ｈ</t>
    <rPh sb="0" eb="2">
      <t>ザイタク</t>
    </rPh>
    <rPh sb="2" eb="6">
      <t>ヨウカイゴシャ</t>
    </rPh>
    <rPh sb="6" eb="7">
      <t>トウ</t>
    </rPh>
    <rPh sb="10" eb="12">
      <t>ホウモン</t>
    </rPh>
    <rPh sb="12" eb="14">
      <t>シカ</t>
    </rPh>
    <rPh sb="14" eb="16">
      <t>ケンシン</t>
    </rPh>
    <rPh sb="16" eb="17">
      <t>トウ</t>
    </rPh>
    <phoneticPr fontId="34"/>
  </si>
  <si>
    <t>専門職による相談・訪問指導　Ｉ</t>
    <rPh sb="0" eb="3">
      <t>センモンショク</t>
    </rPh>
    <rPh sb="6" eb="8">
      <t>ソウダン</t>
    </rPh>
    <rPh sb="9" eb="11">
      <t>ホウモン</t>
    </rPh>
    <rPh sb="11" eb="13">
      <t>シドウ</t>
    </rPh>
    <phoneticPr fontId="34"/>
  </si>
  <si>
    <t>保健事業実施計画
Ｊ</t>
    <phoneticPr fontId="43"/>
  </si>
  <si>
    <t>H26ドック加算額
α</t>
    <rPh sb="6" eb="9">
      <t>カサンガク</t>
    </rPh>
    <phoneticPr fontId="43"/>
  </si>
  <si>
    <t>H27ドックに要した
実費額
（交付基準額外）
β</t>
    <rPh sb="7" eb="8">
      <t>ヨウ</t>
    </rPh>
    <rPh sb="11" eb="13">
      <t>ジッピ</t>
    </rPh>
    <rPh sb="13" eb="14">
      <t>ガク</t>
    </rPh>
    <rPh sb="16" eb="18">
      <t>コウフ</t>
    </rPh>
    <rPh sb="18" eb="21">
      <t>キジュンガク</t>
    </rPh>
    <rPh sb="21" eb="22">
      <t>ガイ</t>
    </rPh>
    <phoneticPr fontId="43"/>
  </si>
  <si>
    <t>H27ドック加算額
（αとβの少ない方）</t>
    <rPh sb="6" eb="9">
      <t>カサンガク</t>
    </rPh>
    <rPh sb="15" eb="16">
      <t>スク</t>
    </rPh>
    <rPh sb="18" eb="19">
      <t>ホウ</t>
    </rPh>
    <phoneticPr fontId="43"/>
  </si>
  <si>
    <t>交付基準額の
ドック　Ｋ</t>
    <rPh sb="0" eb="2">
      <t>コウフ</t>
    </rPh>
    <rPh sb="2" eb="5">
      <t>キジュンガク</t>
    </rPh>
    <phoneticPr fontId="34"/>
  </si>
  <si>
    <t>（3）保健事業実施計画策定支援</t>
    <rPh sb="11" eb="13">
      <t>サクテイ</t>
    </rPh>
    <rPh sb="13" eb="15">
      <t>シエン</t>
    </rPh>
    <phoneticPr fontId="11"/>
  </si>
  <si>
    <t>保健事業実施計画策定</t>
    <rPh sb="0" eb="2">
      <t>ホケン</t>
    </rPh>
    <rPh sb="2" eb="4">
      <t>ジギョウ</t>
    </rPh>
    <rPh sb="4" eb="6">
      <t>ジッシ</t>
    </rPh>
    <rPh sb="6" eb="8">
      <t>ケイカク</t>
    </rPh>
    <rPh sb="8" eb="10">
      <t>サクテイ</t>
    </rPh>
    <phoneticPr fontId="41"/>
  </si>
</sst>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_ "/>
    <numFmt numFmtId="177" formatCode="0_ "/>
    <numFmt numFmtId="178" formatCode="#,##0_);[Red]\(#,##0\)"/>
    <numFmt numFmtId="179" formatCode="#,##0_ ;[Red]\-#,##0\ "/>
    <numFmt numFmtId="180" formatCode="0;\-0;;@"/>
    <numFmt numFmtId="181" formatCode=";;;"/>
    <numFmt numFmtId="182" formatCode="&quot;ドック・健診加算額&quot;\ #,##0;[Red]\-#,##0"/>
  </numFmts>
  <fonts count="68">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6"/>
      <name val="ＭＳ Ｐゴシック"/>
      <family val="3"/>
      <charset val="128"/>
    </font>
    <font>
      <sz val="11"/>
      <name val="HGPｺﾞｼｯｸM"/>
      <family val="3"/>
      <charset val="128"/>
    </font>
    <font>
      <sz val="10"/>
      <name val="HGPｺﾞｼｯｸM"/>
      <family val="3"/>
      <charset val="128"/>
    </font>
    <font>
      <b/>
      <sz val="9"/>
      <color indexed="81"/>
      <name val="ＭＳ Ｐゴシック"/>
      <family val="3"/>
      <charset val="128"/>
    </font>
    <font>
      <sz val="14"/>
      <name val="HGPｺﾞｼｯｸM"/>
      <family val="3"/>
      <charset val="128"/>
    </font>
    <font>
      <b/>
      <sz val="14"/>
      <name val="HGPｺﾞｼｯｸM"/>
      <family val="3"/>
      <charset val="128"/>
    </font>
    <font>
      <sz val="12"/>
      <name val="ＭＳ 明朝"/>
      <family val="1"/>
      <charset val="128"/>
    </font>
    <font>
      <sz val="6"/>
      <name val="ＭＳ Ｐゴシック"/>
      <family val="3"/>
      <charset val="128"/>
    </font>
    <font>
      <sz val="6"/>
      <name val="明朝"/>
      <family val="3"/>
      <charset val="128"/>
    </font>
    <font>
      <b/>
      <sz val="16"/>
      <name val="ＭＳ 明朝"/>
      <family val="1"/>
      <charset val="128"/>
    </font>
    <font>
      <sz val="11"/>
      <name val="ＭＳ 明朝"/>
      <family val="1"/>
      <charset val="128"/>
    </font>
    <font>
      <sz val="10"/>
      <name val="ＭＳ 明朝"/>
      <family val="1"/>
      <charset val="128"/>
    </font>
    <font>
      <sz val="11"/>
      <name val="明朝"/>
      <family val="3"/>
      <charset val="128"/>
    </font>
    <font>
      <b/>
      <sz val="12"/>
      <name val="ＭＳ 明朝"/>
      <family val="1"/>
      <charset val="128"/>
    </font>
    <font>
      <sz val="16"/>
      <name val="ＭＳ ゴシック"/>
      <family val="3"/>
      <charset val="128"/>
    </font>
    <font>
      <sz val="14"/>
      <name val="ＭＳ 明朝"/>
      <family val="1"/>
      <charset val="128"/>
    </font>
    <font>
      <sz val="6"/>
      <name val="ＭＳ Ｐゴシック"/>
      <family val="3"/>
      <charset val="128"/>
    </font>
    <font>
      <sz val="11"/>
      <color theme="1"/>
      <name val="ＭＳ Ｐゴシック"/>
      <family val="3"/>
      <charset val="128"/>
      <scheme val="minor"/>
    </font>
    <font>
      <sz val="10"/>
      <color theme="1"/>
      <name val="HGPｺﾞｼｯｸM"/>
      <family val="3"/>
      <charset val="128"/>
    </font>
    <font>
      <sz val="11"/>
      <color theme="1"/>
      <name val="HGPｺﾞｼｯｸM"/>
      <family val="3"/>
      <charset val="128"/>
    </font>
    <font>
      <sz val="8"/>
      <color theme="1"/>
      <name val="HGPｺﾞｼｯｸM"/>
      <family val="3"/>
      <charset val="128"/>
    </font>
    <font>
      <sz val="6"/>
      <name val="ＭＳ Ｐゴシック"/>
      <family val="3"/>
      <charset val="128"/>
      <scheme val="minor"/>
    </font>
    <font>
      <u/>
      <sz val="11"/>
      <color theme="1"/>
      <name val="HGPｺﾞｼｯｸM"/>
      <family val="3"/>
      <charset val="128"/>
    </font>
    <font>
      <sz val="11"/>
      <color rgb="FFFF0000"/>
      <name val="HGPｺﾞｼｯｸM"/>
      <family val="3"/>
      <charset val="128"/>
    </font>
    <font>
      <sz val="10"/>
      <color indexed="8"/>
      <name val="HGPｺﾞｼｯｸM"/>
      <family val="3"/>
      <charset val="128"/>
    </font>
    <font>
      <sz val="9"/>
      <color indexed="81"/>
      <name val="ＭＳ Ｐゴシック"/>
      <family val="3"/>
      <charset val="128"/>
    </font>
    <font>
      <sz val="12"/>
      <color indexed="81"/>
      <name val="ＭＳ Ｐゴシック"/>
      <family val="3"/>
      <charset val="128"/>
    </font>
    <font>
      <sz val="10"/>
      <color rgb="FFFF0000"/>
      <name val="HGPｺﾞｼｯｸM"/>
      <family val="3"/>
      <charset val="128"/>
    </font>
    <font>
      <b/>
      <sz val="11"/>
      <color theme="3"/>
      <name val="ＭＳ Ｐゴシック"/>
      <family val="2"/>
      <charset val="128"/>
      <scheme val="minor"/>
    </font>
    <font>
      <sz val="10"/>
      <color theme="1"/>
      <name val="ＭＳ Ｐゴシック"/>
      <family val="3"/>
      <charset val="128"/>
    </font>
    <font>
      <sz val="6"/>
      <name val="ＭＳ Ｐゴシック"/>
      <family val="2"/>
      <charset val="128"/>
      <scheme val="minor"/>
    </font>
    <font>
      <sz val="10"/>
      <name val="ＭＳ Ｐゴシック"/>
      <family val="3"/>
      <charset val="128"/>
    </font>
    <font>
      <sz val="8"/>
      <name val="HGPｺﾞｼｯｸM"/>
      <family val="3"/>
      <charset val="128"/>
    </font>
    <font>
      <sz val="11"/>
      <color rgb="FF0070C0"/>
      <name val="HGPｺﾞｼｯｸM"/>
      <family val="3"/>
      <charset val="128"/>
    </font>
    <font>
      <sz val="9"/>
      <color theme="1"/>
      <name val="ＭＳ Ｐゴシック"/>
      <family val="3"/>
      <charset val="128"/>
      <scheme val="minor"/>
    </font>
    <font>
      <sz val="11"/>
      <color indexed="8"/>
      <name val="ＭＳ Ｐゴシック"/>
      <family val="3"/>
      <charset val="128"/>
    </font>
    <font>
      <sz val="9"/>
      <color theme="1"/>
      <name val="HGPｺﾞｼｯｸM"/>
      <family val="3"/>
      <charset val="128"/>
    </font>
    <font>
      <sz val="11"/>
      <color rgb="FFFF0000"/>
      <name val="ＭＳ Ｐゴシック"/>
      <family val="2"/>
      <charset val="128"/>
      <scheme val="minor"/>
    </font>
    <font>
      <sz val="14"/>
      <color theme="1"/>
      <name val="ＭＳ Ｐゴシック"/>
      <family val="2"/>
      <charset val="128"/>
      <scheme val="minor"/>
    </font>
    <font>
      <b/>
      <sz val="11"/>
      <color rgb="FFFF0000"/>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sz val="11"/>
      <name val="ＭＳ Ｐゴシック"/>
      <family val="2"/>
      <charset val="128"/>
      <scheme val="minor"/>
    </font>
    <font>
      <b/>
      <sz val="11"/>
      <color rgb="FF0070C0"/>
      <name val="ＭＳ Ｐゴシック"/>
      <family val="3"/>
      <charset val="128"/>
      <scheme val="minor"/>
    </font>
    <font>
      <sz val="11"/>
      <color rgb="FFFFFFFF"/>
      <name val="ＭＳ Ｐゴシック"/>
      <family val="2"/>
      <charset val="128"/>
      <scheme val="minor"/>
    </font>
    <font>
      <sz val="8"/>
      <color rgb="FF0070C0"/>
      <name val="ＭＳ Ｐゴシック"/>
      <family val="2"/>
      <charset val="128"/>
      <scheme val="minor"/>
    </font>
    <font>
      <u/>
      <sz val="11"/>
      <color rgb="FFFF0000"/>
      <name val="ＭＳ Ｐゴシック"/>
      <family val="3"/>
      <charset val="128"/>
      <scheme val="minor"/>
    </font>
    <font>
      <sz val="11"/>
      <color rgb="FFFFFFFF"/>
      <name val="ＭＳ Ｐゴシック"/>
      <family val="3"/>
      <charset val="128"/>
      <scheme val="minor"/>
    </font>
    <font>
      <sz val="11"/>
      <color rgb="FF0070C0"/>
      <name val="ＭＳ Ｐゴシック"/>
      <family val="2"/>
      <charset val="128"/>
      <scheme val="minor"/>
    </font>
    <font>
      <sz val="11"/>
      <color rgb="FF0070C0"/>
      <name val="ＭＳ Ｐゴシック"/>
      <family val="3"/>
      <charset val="128"/>
      <scheme val="minor"/>
    </font>
    <font>
      <sz val="11"/>
      <name val="ＭＳ Ｐゴシック"/>
      <family val="3"/>
      <charset val="128"/>
      <scheme val="minor"/>
    </font>
    <font>
      <sz val="9"/>
      <color rgb="FFFFFF00"/>
      <name val="ＭＳ Ｐゴシック"/>
      <family val="3"/>
      <charset val="128"/>
      <scheme val="minor"/>
    </font>
    <font>
      <b/>
      <sz val="11"/>
      <name val="ＭＳ Ｐゴシック"/>
      <family val="3"/>
      <charset val="128"/>
      <scheme val="minor"/>
    </font>
    <font>
      <sz val="10"/>
      <name val="ＭＳ Ｐゴシック"/>
      <family val="3"/>
      <charset val="128"/>
      <scheme val="minor"/>
    </font>
    <font>
      <b/>
      <sz val="10"/>
      <color rgb="FFFF0000"/>
      <name val="ＭＳ Ｐゴシック"/>
      <family val="3"/>
      <charset val="128"/>
      <scheme val="minor"/>
    </font>
  </fonts>
  <fills count="15">
    <fill>
      <patternFill patternType="none"/>
    </fill>
    <fill>
      <patternFill patternType="gray125"/>
    </fill>
    <fill>
      <patternFill patternType="solid">
        <fgColor indexed="22"/>
        <bgColor indexed="64"/>
      </patternFill>
    </fill>
    <fill>
      <patternFill patternType="solid">
        <fgColor theme="9" tint="0.59999389629810485"/>
        <bgColor indexed="64"/>
      </patternFill>
    </fill>
    <fill>
      <patternFill patternType="solid">
        <fgColor rgb="FFFFC000"/>
        <bgColor indexed="64"/>
      </patternFill>
    </fill>
    <fill>
      <patternFill patternType="solid">
        <fgColor rgb="FFFBFD9D"/>
        <bgColor indexed="64"/>
      </patternFill>
    </fill>
    <fill>
      <patternFill patternType="solid">
        <fgColor rgb="FFFFFF00"/>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59999389629810485"/>
        <bgColor indexed="64"/>
      </patternFill>
    </fill>
    <fill>
      <patternFill patternType="solid">
        <fgColor rgb="FFFFFFFF"/>
        <bgColor indexed="64"/>
      </patternFill>
    </fill>
    <fill>
      <patternFill patternType="solid">
        <fgColor theme="5" tint="0.59999389629810485"/>
        <bgColor indexed="64"/>
      </patternFill>
    </fill>
    <fill>
      <patternFill patternType="solid">
        <fgColor rgb="FFFF0000"/>
        <bgColor indexed="64"/>
      </patternFill>
    </fill>
    <fill>
      <patternFill patternType="solid">
        <fgColor theme="6" tint="0.59999389629810485"/>
        <bgColor indexed="64"/>
      </patternFill>
    </fill>
    <fill>
      <patternFill patternType="solid">
        <fgColor theme="5" tint="0.79998168889431442"/>
        <bgColor indexed="64"/>
      </patternFill>
    </fill>
  </fills>
  <borders count="8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top style="thin">
        <color indexed="64"/>
      </top>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style="medium">
        <color indexed="64"/>
      </right>
      <top/>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right/>
      <top style="dotted">
        <color indexed="64"/>
      </top>
      <bottom/>
      <diagonal/>
    </border>
    <border>
      <left/>
      <right style="thin">
        <color indexed="64"/>
      </right>
      <top style="dotted">
        <color indexed="64"/>
      </top>
      <bottom/>
      <diagonal/>
    </border>
    <border>
      <left/>
      <right style="hair">
        <color indexed="64"/>
      </right>
      <top style="dotted">
        <color indexed="64"/>
      </top>
      <bottom/>
      <diagonal/>
    </border>
    <border>
      <left style="medium">
        <color indexed="64"/>
      </left>
      <right/>
      <top style="dotted">
        <color indexed="64"/>
      </top>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right/>
      <top/>
      <bottom style="double">
        <color indexed="64"/>
      </bottom>
      <diagonal/>
    </border>
    <border>
      <left/>
      <right style="thin">
        <color indexed="64"/>
      </right>
      <top/>
      <bottom style="double">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style="medium">
        <color indexed="64"/>
      </right>
      <top style="double">
        <color indexed="64"/>
      </top>
      <bottom style="medium">
        <color indexed="64"/>
      </bottom>
      <diagonal/>
    </border>
    <border>
      <left/>
      <right style="double">
        <color indexed="64"/>
      </right>
      <top style="medium">
        <color indexed="64"/>
      </top>
      <bottom/>
      <diagonal/>
    </border>
    <border>
      <left style="double">
        <color indexed="64"/>
      </left>
      <right style="double">
        <color indexed="64"/>
      </right>
      <top style="medium">
        <color indexed="64"/>
      </top>
      <bottom style="double">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dotted">
        <color indexed="64"/>
      </left>
      <right/>
      <top style="thin">
        <color indexed="64"/>
      </top>
      <bottom/>
      <diagonal/>
    </border>
    <border>
      <left style="dotted">
        <color indexed="64"/>
      </left>
      <right/>
      <top/>
      <bottom style="double">
        <color indexed="64"/>
      </bottom>
      <diagonal/>
    </border>
    <border>
      <left style="double">
        <color indexed="64"/>
      </left>
      <right/>
      <top style="medium">
        <color indexed="64"/>
      </top>
      <bottom style="double">
        <color indexed="64"/>
      </bottom>
      <diagonal/>
    </border>
    <border>
      <left/>
      <right/>
      <top style="medium">
        <color indexed="64"/>
      </top>
      <bottom style="double">
        <color indexed="64"/>
      </bottom>
      <diagonal/>
    </border>
    <border>
      <left/>
      <right style="double">
        <color indexed="64"/>
      </right>
      <top style="medium">
        <color indexed="64"/>
      </top>
      <bottom style="double">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double">
        <color indexed="64"/>
      </bottom>
      <diagonal/>
    </border>
    <border>
      <left style="medium">
        <color indexed="64"/>
      </left>
      <right/>
      <top style="thin">
        <color indexed="64"/>
      </top>
      <bottom/>
      <diagonal/>
    </border>
    <border>
      <left style="medium">
        <color indexed="64"/>
      </left>
      <right/>
      <top style="dotted">
        <color indexed="64"/>
      </top>
      <bottom style="double">
        <color indexed="64"/>
      </bottom>
      <diagonal/>
    </border>
    <border>
      <left/>
      <right/>
      <top style="dotted">
        <color indexed="64"/>
      </top>
      <bottom style="double">
        <color indexed="64"/>
      </bottom>
      <diagonal/>
    </border>
    <border>
      <left style="dotted">
        <color indexed="64"/>
      </left>
      <right/>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bottom style="double">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top/>
      <bottom style="dotted">
        <color indexed="64"/>
      </bottom>
      <diagonal/>
    </border>
    <border>
      <left style="medium">
        <color indexed="64"/>
      </left>
      <right/>
      <top/>
      <bottom style="dotted">
        <color indexed="64"/>
      </bottom>
      <diagonal/>
    </border>
    <border>
      <left style="medium">
        <color indexed="64"/>
      </left>
      <right/>
      <top style="dotted">
        <color indexed="64"/>
      </top>
      <bottom style="dotted">
        <color indexed="64"/>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bottom style="double">
        <color indexed="64"/>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8"/>
      </bottom>
      <diagonal/>
    </border>
    <border>
      <left style="medium">
        <color indexed="64"/>
      </left>
      <right style="thin">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Dashed">
        <color indexed="64"/>
      </left>
      <right style="mediumDashed">
        <color indexed="64"/>
      </right>
      <top style="mediumDashed">
        <color indexed="64"/>
      </top>
      <bottom/>
      <diagonal/>
    </border>
    <border>
      <left style="mediumDashed">
        <color indexed="64"/>
      </left>
      <right style="mediumDashed">
        <color indexed="64"/>
      </right>
      <top/>
      <bottom style="thin">
        <color indexed="64"/>
      </bottom>
      <diagonal/>
    </border>
    <border>
      <left style="mediumDashed">
        <color indexed="64"/>
      </left>
      <right style="mediumDashed">
        <color indexed="64"/>
      </right>
      <top style="thin">
        <color indexed="64"/>
      </top>
      <bottom style="mediumDashed">
        <color indexed="64"/>
      </bottom>
      <diagonal/>
    </border>
    <border>
      <left style="mediumDashed">
        <color indexed="64"/>
      </left>
      <right style="mediumDashed">
        <color indexed="64"/>
      </right>
      <top/>
      <bottom/>
      <diagonal/>
    </border>
    <border>
      <left style="medium">
        <color indexed="64"/>
      </left>
      <right style="medium">
        <color indexed="64"/>
      </right>
      <top style="medium">
        <color indexed="64"/>
      </top>
      <bottom style="medium">
        <color indexed="64"/>
      </bottom>
      <diagonal/>
    </border>
    <border>
      <left style="mediumDashed">
        <color indexed="64"/>
      </left>
      <right style="medium">
        <color indexed="64"/>
      </right>
      <top style="mediumDashed">
        <color indexed="64"/>
      </top>
      <bottom/>
      <diagonal/>
    </border>
    <border>
      <left style="mediumDashed">
        <color indexed="64"/>
      </left>
      <right style="medium">
        <color indexed="64"/>
      </right>
      <top style="thin">
        <color indexed="64"/>
      </top>
      <bottom style="mediumDashed">
        <color indexed="64"/>
      </bottom>
      <diagonal/>
    </border>
  </borders>
  <cellStyleXfs count="16">
    <xf numFmtId="0" fontId="0" fillId="0" borderId="0">
      <alignment vertical="center"/>
    </xf>
    <xf numFmtId="38" fontId="30" fillId="0" borderId="0" applyFont="0" applyFill="0" applyBorder="0" applyAlignment="0" applyProtection="0">
      <alignment vertical="center"/>
    </xf>
    <xf numFmtId="38" fontId="12" fillId="0" borderId="0" applyFont="0" applyFill="0" applyBorder="0" applyAlignment="0" applyProtection="0"/>
    <xf numFmtId="38" fontId="12" fillId="0" borderId="0" applyFont="0" applyFill="0" applyBorder="0" applyAlignment="0" applyProtection="0">
      <alignment vertical="center"/>
    </xf>
    <xf numFmtId="0" fontId="12" fillId="0" borderId="0">
      <alignment vertical="center"/>
    </xf>
    <xf numFmtId="0" fontId="25" fillId="0" borderId="0"/>
    <xf numFmtId="0" fontId="48" fillId="0" borderId="0">
      <alignment vertical="center"/>
    </xf>
    <xf numFmtId="0" fontId="10" fillId="0" borderId="0">
      <alignment vertical="center"/>
    </xf>
    <xf numFmtId="38" fontId="10" fillId="0" borderId="0" applyFont="0" applyFill="0" applyBorder="0" applyAlignment="0" applyProtection="0">
      <alignment vertical="center"/>
    </xf>
    <xf numFmtId="9" fontId="10" fillId="0" borderId="0" applyFont="0" applyFill="0" applyBorder="0" applyAlignment="0" applyProtection="0">
      <alignment vertical="center"/>
    </xf>
    <xf numFmtId="0" fontId="9" fillId="0" borderId="0">
      <alignment vertical="center"/>
    </xf>
    <xf numFmtId="38" fontId="9" fillId="0" borderId="0" applyFont="0" applyFill="0" applyBorder="0" applyAlignment="0" applyProtection="0">
      <alignment vertical="center"/>
    </xf>
    <xf numFmtId="9" fontId="9" fillId="0" borderId="0" applyFont="0" applyFill="0" applyBorder="0" applyAlignment="0" applyProtection="0">
      <alignment vertical="center"/>
    </xf>
    <xf numFmtId="0" fontId="6" fillId="0" borderId="0">
      <alignment vertical="center"/>
    </xf>
    <xf numFmtId="38" fontId="6" fillId="0" borderId="0" applyFont="0" applyFill="0" applyBorder="0" applyAlignment="0" applyProtection="0">
      <alignment vertical="center"/>
    </xf>
    <xf numFmtId="9" fontId="6" fillId="0" borderId="0" applyFont="0" applyFill="0" applyBorder="0" applyAlignment="0" applyProtection="0">
      <alignment vertical="center"/>
    </xf>
  </cellStyleXfs>
  <cellXfs count="501">
    <xf numFmtId="0" fontId="0" fillId="0" borderId="0" xfId="0">
      <alignment vertical="center"/>
    </xf>
    <xf numFmtId="0" fontId="32" fillId="0" borderId="0" xfId="0" applyFont="1">
      <alignment vertical="center"/>
    </xf>
    <xf numFmtId="38" fontId="32" fillId="0" borderId="0" xfId="1" applyFont="1">
      <alignment vertical="center"/>
    </xf>
    <xf numFmtId="0" fontId="17" fillId="0" borderId="0" xfId="4" applyFont="1">
      <alignment vertical="center"/>
    </xf>
    <xf numFmtId="0" fontId="14" fillId="0" borderId="0" xfId="4" applyFont="1" applyAlignment="1">
      <alignment horizontal="center" vertical="center"/>
    </xf>
    <xf numFmtId="0" fontId="14" fillId="0" borderId="0" xfId="4" applyFont="1" applyAlignment="1">
      <alignment horizontal="right" vertical="top"/>
    </xf>
    <xf numFmtId="0" fontId="14" fillId="0" borderId="0" xfId="4" applyFont="1">
      <alignment vertical="center"/>
    </xf>
    <xf numFmtId="0" fontId="14" fillId="0" borderId="0" xfId="4" applyFont="1" applyAlignment="1">
      <alignment horizontal="right" vertical="center"/>
    </xf>
    <xf numFmtId="0" fontId="14" fillId="0" borderId="0" xfId="4" applyFont="1" applyAlignment="1">
      <alignment vertical="center"/>
    </xf>
    <xf numFmtId="38" fontId="32" fillId="4" borderId="1" xfId="1" applyFont="1" applyFill="1" applyBorder="1" applyAlignment="1">
      <alignment vertical="center" shrinkToFit="1"/>
    </xf>
    <xf numFmtId="38" fontId="32" fillId="0" borderId="1" xfId="1" applyFont="1" applyBorder="1">
      <alignment vertical="center"/>
    </xf>
    <xf numFmtId="38" fontId="32" fillId="0" borderId="1" xfId="1" applyFont="1" applyFill="1" applyBorder="1" applyAlignment="1">
      <alignment vertical="center" shrinkToFit="1"/>
    </xf>
    <xf numFmtId="38" fontId="32" fillId="0" borderId="6" xfId="2" applyFont="1" applyFill="1" applyBorder="1" applyAlignment="1">
      <alignment vertical="center" shrinkToFit="1"/>
    </xf>
    <xf numFmtId="0" fontId="32" fillId="0" borderId="0" xfId="0" applyFont="1" applyAlignment="1">
      <alignment vertical="center"/>
    </xf>
    <xf numFmtId="38" fontId="19" fillId="0" borderId="0" xfId="3" applyFont="1" applyFill="1" applyAlignment="1">
      <alignment horizontal="left" vertical="center"/>
    </xf>
    <xf numFmtId="38" fontId="19" fillId="0" borderId="0" xfId="3" applyFont="1" applyFill="1" applyAlignment="1">
      <alignment horizontal="right" vertical="center"/>
    </xf>
    <xf numFmtId="38" fontId="19" fillId="0" borderId="0" xfId="3" applyFont="1" applyFill="1" applyBorder="1" applyAlignment="1">
      <alignment horizontal="left" vertical="center"/>
    </xf>
    <xf numFmtId="38" fontId="19" fillId="0" borderId="0" xfId="3" applyFont="1" applyFill="1" applyBorder="1" applyAlignment="1">
      <alignment horizontal="right" vertical="center"/>
    </xf>
    <xf numFmtId="38" fontId="23" fillId="0" borderId="0" xfId="3" applyFont="1" applyFill="1" applyBorder="1" applyAlignment="1">
      <alignment vertical="center"/>
    </xf>
    <xf numFmtId="38" fontId="24" fillId="0" borderId="0" xfId="3" applyFont="1" applyFill="1" applyBorder="1" applyAlignment="1">
      <alignment horizontal="left" vertical="center"/>
    </xf>
    <xf numFmtId="38" fontId="24" fillId="0" borderId="7" xfId="3" applyFont="1" applyFill="1" applyBorder="1" applyAlignment="1">
      <alignment horizontal="left" vertical="center"/>
    </xf>
    <xf numFmtId="38" fontId="24" fillId="0" borderId="8" xfId="3" applyFont="1" applyFill="1" applyBorder="1" applyAlignment="1">
      <alignment horizontal="left" vertical="center"/>
    </xf>
    <xf numFmtId="38" fontId="24" fillId="0" borderId="9" xfId="3" applyFont="1" applyFill="1" applyBorder="1" applyAlignment="1">
      <alignment horizontal="left" vertical="center"/>
    </xf>
    <xf numFmtId="38" fontId="24" fillId="0" borderId="0" xfId="3" applyFont="1" applyFill="1" applyAlignment="1">
      <alignment horizontal="left" vertical="center"/>
    </xf>
    <xf numFmtId="38" fontId="24" fillId="0" borderId="2" xfId="3" applyFont="1" applyFill="1" applyBorder="1" applyAlignment="1">
      <alignment horizontal="left" vertical="center"/>
    </xf>
    <xf numFmtId="38" fontId="24" fillId="0" borderId="2" xfId="3" applyFont="1" applyFill="1" applyBorder="1" applyAlignment="1">
      <alignment horizontal="right" vertical="center"/>
    </xf>
    <xf numFmtId="38" fontId="24" fillId="0" borderId="10" xfId="3" applyFont="1" applyFill="1" applyBorder="1" applyAlignment="1">
      <alignment horizontal="left" vertical="center"/>
    </xf>
    <xf numFmtId="38" fontId="24" fillId="0" borderId="11" xfId="3" applyFont="1" applyFill="1" applyBorder="1" applyAlignment="1">
      <alignment horizontal="left" vertical="center"/>
    </xf>
    <xf numFmtId="38" fontId="19" fillId="0" borderId="12" xfId="3" applyFont="1" applyFill="1" applyBorder="1" applyAlignment="1">
      <alignment horizontal="center" vertical="center"/>
    </xf>
    <xf numFmtId="38" fontId="24" fillId="0" borderId="13" xfId="3" applyFont="1" applyFill="1" applyBorder="1" applyAlignment="1">
      <alignment horizontal="left" vertical="center"/>
    </xf>
    <xf numFmtId="38" fontId="24" fillId="0" borderId="14" xfId="3" applyFont="1" applyFill="1" applyBorder="1" applyAlignment="1">
      <alignment horizontal="left" vertical="center"/>
    </xf>
    <xf numFmtId="38" fontId="24" fillId="0" borderId="15" xfId="3" applyFont="1" applyFill="1" applyBorder="1" applyAlignment="1">
      <alignment horizontal="left" vertical="center"/>
    </xf>
    <xf numFmtId="38" fontId="19" fillId="0" borderId="14" xfId="3" applyFont="1" applyFill="1" applyBorder="1" applyAlignment="1">
      <alignment horizontal="right" vertical="center"/>
    </xf>
    <xf numFmtId="0" fontId="19" fillId="0" borderId="16" xfId="5" applyFont="1" applyBorder="1" applyAlignment="1">
      <alignment horizontal="center" vertical="center"/>
    </xf>
    <xf numFmtId="38" fontId="19" fillId="0" borderId="17" xfId="3" applyFont="1" applyFill="1" applyBorder="1" applyAlignment="1">
      <alignment horizontal="right" vertical="center"/>
    </xf>
    <xf numFmtId="38" fontId="26" fillId="0" borderId="10" xfId="3" applyFont="1" applyFill="1" applyBorder="1" applyAlignment="1">
      <alignment horizontal="left" vertical="center"/>
    </xf>
    <xf numFmtId="176" fontId="19" fillId="0" borderId="8" xfId="5" applyNumberFormat="1" applyFont="1" applyBorder="1" applyAlignment="1">
      <alignment horizontal="right" vertical="center"/>
    </xf>
    <xf numFmtId="0" fontId="23" fillId="0" borderId="18" xfId="5" applyFont="1" applyBorder="1" applyAlignment="1">
      <alignment horizontal="center" vertical="center"/>
    </xf>
    <xf numFmtId="178" fontId="24" fillId="0" borderId="8" xfId="3" applyNumberFormat="1" applyFont="1" applyFill="1" applyBorder="1" applyAlignment="1" applyProtection="1">
      <alignment horizontal="right" vertical="center"/>
    </xf>
    <xf numFmtId="178" fontId="24" fillId="0" borderId="8" xfId="3" applyNumberFormat="1" applyFont="1" applyFill="1" applyBorder="1" applyAlignment="1">
      <alignment horizontal="center" vertical="center"/>
    </xf>
    <xf numFmtId="178" fontId="23" fillId="2" borderId="8" xfId="3" applyNumberFormat="1" applyFont="1" applyFill="1" applyBorder="1" applyAlignment="1" applyProtection="1">
      <alignment horizontal="right" vertical="center"/>
      <protection locked="0"/>
    </xf>
    <xf numFmtId="38" fontId="24" fillId="0" borderId="8" xfId="3" applyFont="1" applyFill="1" applyBorder="1" applyAlignment="1">
      <alignment horizontal="center" vertical="center"/>
    </xf>
    <xf numFmtId="178" fontId="23" fillId="0" borderId="18" xfId="3" applyNumberFormat="1" applyFont="1" applyFill="1" applyBorder="1" applyAlignment="1">
      <alignment horizontal="right" vertical="center"/>
    </xf>
    <xf numFmtId="178" fontId="24" fillId="0" borderId="19" xfId="3" applyNumberFormat="1" applyFont="1" applyFill="1" applyBorder="1" applyAlignment="1">
      <alignment horizontal="left" vertical="center"/>
    </xf>
    <xf numFmtId="178" fontId="24" fillId="0" borderId="0" xfId="3" applyNumberFormat="1" applyFont="1" applyFill="1" applyBorder="1" applyAlignment="1">
      <alignment horizontal="left" vertical="center"/>
    </xf>
    <xf numFmtId="178" fontId="24" fillId="0" borderId="20" xfId="3" applyNumberFormat="1" applyFont="1" applyFill="1" applyBorder="1" applyAlignment="1">
      <alignment horizontal="left" vertical="center"/>
    </xf>
    <xf numFmtId="178" fontId="24" fillId="0" borderId="21" xfId="3" applyNumberFormat="1" applyFont="1" applyFill="1" applyBorder="1" applyAlignment="1">
      <alignment horizontal="right" vertical="center"/>
    </xf>
    <xf numFmtId="178" fontId="24" fillId="0" borderId="22" xfId="3" applyNumberFormat="1" applyFont="1" applyFill="1" applyBorder="1" applyAlignment="1" applyProtection="1">
      <alignment horizontal="right" vertical="center"/>
    </xf>
    <xf numFmtId="178" fontId="24" fillId="0" borderId="22" xfId="3" applyNumberFormat="1" applyFont="1" applyFill="1" applyBorder="1" applyAlignment="1">
      <alignment horizontal="center" vertical="center"/>
    </xf>
    <xf numFmtId="178" fontId="23" fillId="2" borderId="22" xfId="3" applyNumberFormat="1" applyFont="1" applyFill="1" applyBorder="1" applyAlignment="1" applyProtection="1">
      <alignment horizontal="right" vertical="center"/>
      <protection locked="0"/>
    </xf>
    <xf numFmtId="38" fontId="24" fillId="0" borderId="22" xfId="3" applyFont="1" applyFill="1" applyBorder="1" applyAlignment="1">
      <alignment horizontal="center" vertical="center"/>
    </xf>
    <xf numFmtId="178" fontId="23" fillId="0" borderId="23" xfId="3" applyNumberFormat="1" applyFont="1" applyFill="1" applyBorder="1" applyAlignment="1">
      <alignment horizontal="right" vertical="center"/>
    </xf>
    <xf numFmtId="178" fontId="24" fillId="0" borderId="21" xfId="3" applyNumberFormat="1" applyFont="1" applyFill="1" applyBorder="1" applyAlignment="1">
      <alignment horizontal="left" vertical="center"/>
    </xf>
    <xf numFmtId="38" fontId="24" fillId="0" borderId="24" xfId="3" applyFont="1" applyFill="1" applyBorder="1" applyAlignment="1">
      <alignment horizontal="left" vertical="center"/>
    </xf>
    <xf numFmtId="178" fontId="24" fillId="0" borderId="24" xfId="3" applyNumberFormat="1" applyFont="1" applyFill="1" applyBorder="1" applyAlignment="1" applyProtection="1">
      <alignment horizontal="right" vertical="center"/>
    </xf>
    <xf numFmtId="178" fontId="24" fillId="0" borderId="24" xfId="3" applyNumberFormat="1" applyFont="1" applyFill="1" applyBorder="1" applyAlignment="1">
      <alignment horizontal="center" vertical="center"/>
    </xf>
    <xf numFmtId="178" fontId="23" fillId="2" borderId="24" xfId="3" applyNumberFormat="1" applyFont="1" applyFill="1" applyBorder="1" applyAlignment="1" applyProtection="1">
      <alignment horizontal="right" vertical="center"/>
      <protection locked="0"/>
    </xf>
    <xf numFmtId="38" fontId="24" fillId="0" borderId="24" xfId="3" applyFont="1" applyFill="1" applyBorder="1" applyAlignment="1">
      <alignment horizontal="center" vertical="center"/>
    </xf>
    <xf numFmtId="178" fontId="23" fillId="0" borderId="25" xfId="3" applyNumberFormat="1" applyFont="1" applyFill="1" applyBorder="1" applyAlignment="1">
      <alignment horizontal="right" vertical="center"/>
    </xf>
    <xf numFmtId="178" fontId="24" fillId="0" borderId="0" xfId="3" applyNumberFormat="1" applyFont="1" applyFill="1" applyBorder="1" applyAlignment="1" applyProtection="1">
      <alignment horizontal="right" vertical="center"/>
    </xf>
    <xf numFmtId="178" fontId="24" fillId="0" borderId="0" xfId="3" applyNumberFormat="1" applyFont="1" applyFill="1" applyBorder="1" applyAlignment="1">
      <alignment horizontal="center" vertical="center"/>
    </xf>
    <xf numFmtId="178" fontId="23" fillId="0" borderId="0" xfId="3" applyNumberFormat="1" applyFont="1" applyFill="1" applyBorder="1" applyAlignment="1">
      <alignment horizontal="right" vertical="center"/>
    </xf>
    <xf numFmtId="38" fontId="24" fillId="0" borderId="0" xfId="3" applyFont="1" applyFill="1" applyBorder="1" applyAlignment="1">
      <alignment horizontal="center" vertical="center"/>
    </xf>
    <xf numFmtId="178" fontId="23" fillId="0" borderId="20" xfId="3" applyNumberFormat="1" applyFont="1" applyFill="1" applyBorder="1" applyAlignment="1">
      <alignment horizontal="right" vertical="center"/>
    </xf>
    <xf numFmtId="38" fontId="24" fillId="0" borderId="10" xfId="3" applyFont="1" applyFill="1" applyBorder="1" applyAlignment="1">
      <alignment horizontal="right" vertical="center"/>
    </xf>
    <xf numFmtId="38" fontId="24" fillId="0" borderId="22" xfId="3" applyFont="1" applyFill="1" applyBorder="1" applyAlignment="1">
      <alignment horizontal="left" vertical="center"/>
    </xf>
    <xf numFmtId="0" fontId="23" fillId="0" borderId="22" xfId="5" applyFont="1" applyBorder="1" applyAlignment="1">
      <alignment horizontal="left" vertical="center" wrapText="1"/>
    </xf>
    <xf numFmtId="38" fontId="24" fillId="0" borderId="26" xfId="3" applyFont="1" applyFill="1" applyBorder="1" applyAlignment="1">
      <alignment horizontal="left" vertical="center"/>
    </xf>
    <xf numFmtId="38" fontId="24" fillId="0" borderId="27" xfId="3" applyFont="1" applyFill="1" applyBorder="1" applyAlignment="1">
      <alignment horizontal="left" vertical="center"/>
    </xf>
    <xf numFmtId="178" fontId="24" fillId="0" borderId="5" xfId="3" applyNumberFormat="1" applyFont="1" applyFill="1" applyBorder="1" applyAlignment="1">
      <alignment horizontal="center" vertical="center"/>
    </xf>
    <xf numFmtId="178" fontId="23" fillId="0" borderId="5" xfId="3" applyNumberFormat="1" applyFont="1" applyFill="1" applyBorder="1" applyAlignment="1" applyProtection="1">
      <alignment horizontal="right" vertical="center"/>
      <protection locked="0"/>
    </xf>
    <xf numFmtId="38" fontId="24" fillId="0" borderId="5" xfId="3" applyFont="1" applyFill="1" applyBorder="1" applyAlignment="1">
      <alignment horizontal="center" vertical="center"/>
    </xf>
    <xf numFmtId="178" fontId="23" fillId="0" borderId="4" xfId="3" applyNumberFormat="1" applyFont="1" applyFill="1" applyBorder="1" applyAlignment="1">
      <alignment horizontal="right" vertical="center"/>
    </xf>
    <xf numFmtId="38" fontId="24" fillId="0" borderId="10" xfId="3" applyFont="1" applyFill="1" applyBorder="1" applyAlignment="1" applyProtection="1">
      <alignment horizontal="left" vertical="center"/>
    </xf>
    <xf numFmtId="38" fontId="24" fillId="0" borderId="0" xfId="3" applyFont="1" applyFill="1" applyBorder="1" applyAlignment="1" applyProtection="1">
      <alignment horizontal="left" vertical="center"/>
    </xf>
    <xf numFmtId="178" fontId="24" fillId="0" borderId="2" xfId="3" applyNumberFormat="1" applyFont="1" applyFill="1" applyBorder="1" applyAlignment="1" applyProtection="1">
      <alignment horizontal="center" vertical="center"/>
    </xf>
    <xf numFmtId="178" fontId="23" fillId="0" borderId="2" xfId="3" applyNumberFormat="1" applyFont="1" applyFill="1" applyBorder="1" applyAlignment="1" applyProtection="1">
      <alignment horizontal="right" vertical="center"/>
    </xf>
    <xf numFmtId="38" fontId="24" fillId="0" borderId="2" xfId="3" applyFont="1" applyFill="1" applyBorder="1" applyAlignment="1" applyProtection="1">
      <alignment horizontal="center" vertical="center"/>
    </xf>
    <xf numFmtId="178" fontId="23" fillId="0" borderId="28" xfId="3" applyNumberFormat="1" applyFont="1" applyFill="1" applyBorder="1" applyAlignment="1" applyProtection="1">
      <alignment horizontal="right" vertical="center"/>
    </xf>
    <xf numFmtId="178" fontId="19" fillId="0" borderId="29" xfId="3" applyNumberFormat="1" applyFont="1" applyFill="1" applyBorder="1" applyAlignment="1" applyProtection="1">
      <alignment horizontal="right" vertical="center"/>
    </xf>
    <xf numFmtId="178" fontId="24" fillId="0" borderId="0" xfId="3" applyNumberFormat="1" applyFont="1" applyFill="1" applyBorder="1" applyAlignment="1">
      <alignment horizontal="right" vertical="center"/>
    </xf>
    <xf numFmtId="176" fontId="19" fillId="0" borderId="0" xfId="5" applyNumberFormat="1" applyFont="1" applyBorder="1" applyAlignment="1">
      <alignment horizontal="right" vertical="center"/>
    </xf>
    <xf numFmtId="0" fontId="23" fillId="0" borderId="20" xfId="5" applyFont="1" applyBorder="1" applyAlignment="1">
      <alignment horizontal="center" vertical="center"/>
    </xf>
    <xf numFmtId="178" fontId="19" fillId="0" borderId="21" xfId="3" applyNumberFormat="1" applyFont="1" applyFill="1" applyBorder="1" applyAlignment="1">
      <alignment horizontal="right" vertical="center"/>
    </xf>
    <xf numFmtId="178" fontId="23" fillId="2" borderId="0" xfId="3" applyNumberFormat="1" applyFont="1" applyFill="1" applyBorder="1" applyAlignment="1" applyProtection="1">
      <alignment horizontal="right" vertical="center"/>
      <protection locked="0"/>
    </xf>
    <xf numFmtId="178" fontId="19" fillId="0" borderId="21" xfId="3" applyNumberFormat="1" applyFont="1" applyFill="1" applyBorder="1" applyAlignment="1">
      <alignment horizontal="left" vertical="center"/>
    </xf>
    <xf numFmtId="178" fontId="24" fillId="0" borderId="5" xfId="3" applyNumberFormat="1" applyFont="1" applyFill="1" applyBorder="1" applyAlignment="1" applyProtection="1">
      <alignment horizontal="right" vertical="center"/>
      <protection locked="0"/>
    </xf>
    <xf numFmtId="178" fontId="24" fillId="0" borderId="4" xfId="3" applyNumberFormat="1" applyFont="1" applyFill="1" applyBorder="1" applyAlignment="1">
      <alignment horizontal="right" vertical="center"/>
    </xf>
    <xf numFmtId="178" fontId="24" fillId="0" borderId="30" xfId="3" applyNumberFormat="1" applyFont="1" applyFill="1" applyBorder="1" applyAlignment="1" applyProtection="1">
      <alignment horizontal="center" vertical="center"/>
    </xf>
    <xf numFmtId="178" fontId="24" fillId="0" borderId="30" xfId="3" applyNumberFormat="1" applyFont="1" applyFill="1" applyBorder="1" applyAlignment="1" applyProtection="1">
      <alignment horizontal="right" vertical="center"/>
    </xf>
    <xf numFmtId="38" fontId="24" fillId="0" borderId="30" xfId="3" applyFont="1" applyFill="1" applyBorder="1" applyAlignment="1" applyProtection="1">
      <alignment horizontal="center" vertical="center"/>
    </xf>
    <xf numFmtId="178" fontId="24" fillId="0" borderId="31" xfId="3" applyNumberFormat="1" applyFont="1" applyFill="1" applyBorder="1" applyAlignment="1" applyProtection="1">
      <alignment horizontal="right" vertical="center"/>
    </xf>
    <xf numFmtId="178" fontId="19" fillId="0" borderId="21" xfId="3" applyNumberFormat="1" applyFont="1" applyFill="1" applyBorder="1" applyAlignment="1" applyProtection="1">
      <alignment horizontal="right" vertical="center"/>
    </xf>
    <xf numFmtId="38" fontId="24" fillId="0" borderId="32" xfId="3" applyFont="1" applyFill="1" applyBorder="1" applyAlignment="1">
      <alignment horizontal="left" vertical="center"/>
    </xf>
    <xf numFmtId="178" fontId="24" fillId="0" borderId="32" xfId="3" applyNumberFormat="1" applyFont="1" applyFill="1" applyBorder="1" applyAlignment="1">
      <alignment horizontal="right" vertical="center"/>
    </xf>
    <xf numFmtId="178" fontId="19" fillId="0" borderId="32" xfId="3" applyNumberFormat="1" applyFont="1" applyFill="1" applyBorder="1" applyAlignment="1">
      <alignment horizontal="right" vertical="center"/>
    </xf>
    <xf numFmtId="178" fontId="24" fillId="0" borderId="33" xfId="3" applyNumberFormat="1" applyFont="1" applyFill="1" applyBorder="1" applyAlignment="1">
      <alignment horizontal="center" vertical="center"/>
    </xf>
    <xf numFmtId="178" fontId="19" fillId="0" borderId="34" xfId="3" applyNumberFormat="1" applyFont="1" applyFill="1" applyBorder="1" applyAlignment="1">
      <alignment horizontal="right" vertical="center"/>
    </xf>
    <xf numFmtId="178" fontId="24" fillId="0" borderId="32" xfId="3" applyNumberFormat="1" applyFont="1" applyFill="1" applyBorder="1" applyAlignment="1">
      <alignment horizontal="center" vertical="center"/>
    </xf>
    <xf numFmtId="38" fontId="24" fillId="0" borderId="32" xfId="3" applyFont="1" applyFill="1" applyBorder="1" applyAlignment="1">
      <alignment horizontal="center" vertical="center"/>
    </xf>
    <xf numFmtId="178" fontId="24" fillId="0" borderId="33" xfId="3" applyNumberFormat="1" applyFont="1" applyFill="1" applyBorder="1" applyAlignment="1">
      <alignment horizontal="right" vertical="center"/>
    </xf>
    <xf numFmtId="38" fontId="23" fillId="0" borderId="0" xfId="3" applyFont="1" applyFill="1" applyBorder="1" applyAlignment="1">
      <alignment horizontal="left" vertical="center"/>
    </xf>
    <xf numFmtId="38" fontId="27" fillId="0" borderId="0" xfId="3" applyFont="1" applyFill="1" applyAlignment="1">
      <alignment horizontal="left" vertical="center"/>
    </xf>
    <xf numFmtId="178" fontId="24" fillId="0" borderId="11" xfId="3" applyNumberFormat="1" applyFont="1" applyFill="1" applyBorder="1" applyAlignment="1">
      <alignment horizontal="left" vertical="center"/>
    </xf>
    <xf numFmtId="38" fontId="24" fillId="0" borderId="35" xfId="3" applyFont="1" applyFill="1" applyBorder="1" applyAlignment="1">
      <alignment horizontal="center" vertical="center"/>
    </xf>
    <xf numFmtId="38" fontId="19" fillId="0" borderId="36" xfId="3" applyFont="1" applyFill="1" applyBorder="1" applyAlignment="1">
      <alignment horizontal="left" vertical="center"/>
    </xf>
    <xf numFmtId="178" fontId="19" fillId="0" borderId="37" xfId="3" applyNumberFormat="1" applyFont="1" applyFill="1" applyBorder="1" applyAlignment="1">
      <alignment horizontal="right" vertical="center"/>
    </xf>
    <xf numFmtId="38" fontId="24" fillId="0" borderId="11" xfId="3" applyFont="1" applyFill="1" applyBorder="1" applyAlignment="1">
      <alignment horizontal="center" vertical="center"/>
    </xf>
    <xf numFmtId="38" fontId="28" fillId="0" borderId="0" xfId="3" applyFont="1" applyFill="1" applyBorder="1" applyAlignment="1">
      <alignment vertical="center"/>
    </xf>
    <xf numFmtId="38" fontId="32" fillId="0" borderId="1" xfId="1" applyFont="1" applyFill="1" applyBorder="1" applyAlignment="1">
      <alignment horizontal="center" vertical="center" shrinkToFit="1"/>
    </xf>
    <xf numFmtId="0" fontId="14" fillId="0" borderId="1" xfId="4" applyFont="1" applyFill="1" applyBorder="1" applyAlignment="1">
      <alignment horizontal="center" vertical="center" wrapText="1"/>
    </xf>
    <xf numFmtId="38" fontId="14" fillId="0" borderId="0" xfId="1" applyFont="1" applyBorder="1" applyAlignment="1">
      <alignment horizontal="center" vertical="center" wrapText="1"/>
    </xf>
    <xf numFmtId="0" fontId="32" fillId="0" borderId="0" xfId="0" applyFont="1" applyBorder="1" applyAlignment="1" applyProtection="1">
      <alignment vertical="center" wrapText="1"/>
      <protection locked="0"/>
    </xf>
    <xf numFmtId="0" fontId="32" fillId="0" borderId="0" xfId="0" applyFont="1" applyProtection="1">
      <alignment vertical="center"/>
      <protection locked="0"/>
    </xf>
    <xf numFmtId="0" fontId="32" fillId="0" borderId="0" xfId="0" applyFont="1" applyAlignment="1" applyProtection="1">
      <alignment vertical="center"/>
      <protection locked="0"/>
    </xf>
    <xf numFmtId="38" fontId="32" fillId="0" borderId="0" xfId="1" applyFont="1" applyProtection="1">
      <alignment vertical="center"/>
      <protection locked="0"/>
    </xf>
    <xf numFmtId="38" fontId="32" fillId="0" borderId="1" xfId="1" applyFont="1" applyBorder="1" applyAlignment="1" applyProtection="1">
      <alignment vertical="center" shrinkToFit="1"/>
      <protection locked="0"/>
    </xf>
    <xf numFmtId="0" fontId="32" fillId="0" borderId="0" xfId="0" applyFont="1" applyAlignment="1" applyProtection="1">
      <alignment vertical="center" shrinkToFit="1"/>
      <protection locked="0"/>
    </xf>
    <xf numFmtId="38" fontId="32" fillId="0" borderId="1" xfId="1" applyFont="1" applyFill="1" applyBorder="1" applyAlignment="1" applyProtection="1">
      <alignment horizontal="center" vertical="center" shrinkToFit="1"/>
      <protection locked="0"/>
    </xf>
    <xf numFmtId="38" fontId="32" fillId="0" borderId="6" xfId="2" applyFont="1" applyFill="1" applyBorder="1" applyAlignment="1" applyProtection="1">
      <alignment vertical="center" shrinkToFit="1"/>
      <protection locked="0"/>
    </xf>
    <xf numFmtId="38" fontId="32" fillId="0" borderId="1" xfId="1" applyFont="1" applyFill="1" applyBorder="1" applyAlignment="1" applyProtection="1">
      <alignment vertical="center" shrinkToFit="1"/>
      <protection locked="0"/>
    </xf>
    <xf numFmtId="0" fontId="32" fillId="0" borderId="0" xfId="0" applyFont="1" applyAlignment="1" applyProtection="1">
      <alignment horizontal="left" vertical="center" indent="1"/>
      <protection locked="0"/>
    </xf>
    <xf numFmtId="38" fontId="32" fillId="4" borderId="1" xfId="1" applyFont="1" applyFill="1" applyBorder="1" applyAlignment="1" applyProtection="1">
      <alignment vertical="center" shrinkToFit="1"/>
    </xf>
    <xf numFmtId="38" fontId="32" fillId="0" borderId="0" xfId="0" applyNumberFormat="1" applyFont="1" applyProtection="1">
      <alignment vertical="center"/>
      <protection locked="0"/>
    </xf>
    <xf numFmtId="10" fontId="32" fillId="0" borderId="0" xfId="0" applyNumberFormat="1" applyFont="1" applyAlignment="1" applyProtection="1">
      <alignment vertical="center" shrinkToFit="1"/>
      <protection locked="0"/>
    </xf>
    <xf numFmtId="38" fontId="32" fillId="0" borderId="0" xfId="1" applyFont="1" applyBorder="1" applyAlignment="1" applyProtection="1">
      <alignment vertical="center" shrinkToFit="1"/>
      <protection locked="0"/>
    </xf>
    <xf numFmtId="0" fontId="42" fillId="0" borderId="0" xfId="0" applyFont="1">
      <alignment vertical="center"/>
    </xf>
    <xf numFmtId="0" fontId="44" fillId="0" borderId="0" xfId="0" applyFont="1" applyAlignment="1">
      <alignment horizontal="left" vertical="center"/>
    </xf>
    <xf numFmtId="0" fontId="44" fillId="0" borderId="0" xfId="0" applyFont="1">
      <alignment vertical="center"/>
    </xf>
    <xf numFmtId="0" fontId="42" fillId="0" borderId="0" xfId="0" applyFont="1" applyAlignment="1">
      <alignment horizontal="left" vertical="center"/>
    </xf>
    <xf numFmtId="0" fontId="42" fillId="0" borderId="0" xfId="0" applyFont="1" applyAlignment="1">
      <alignment horizontal="right" vertical="center"/>
    </xf>
    <xf numFmtId="0" fontId="46" fillId="0" borderId="0" xfId="4" applyFont="1" applyAlignment="1">
      <alignment horizontal="right" vertical="center"/>
    </xf>
    <xf numFmtId="38" fontId="14" fillId="0" borderId="43" xfId="1" applyFont="1" applyFill="1" applyBorder="1" applyAlignment="1" applyProtection="1">
      <alignment horizontal="center" vertical="center" shrinkToFit="1"/>
    </xf>
    <xf numFmtId="38" fontId="32" fillId="0" borderId="0" xfId="1" applyFont="1" applyFill="1" applyBorder="1" applyAlignment="1" applyProtection="1">
      <alignment vertical="center" shrinkToFit="1"/>
      <protection locked="0"/>
    </xf>
    <xf numFmtId="38" fontId="32" fillId="0" borderId="0" xfId="1" applyFont="1" applyFill="1" applyBorder="1" applyAlignment="1" applyProtection="1">
      <alignment horizontal="left" vertical="center" shrinkToFit="1"/>
      <protection locked="0"/>
    </xf>
    <xf numFmtId="38" fontId="32" fillId="0" borderId="0" xfId="1" applyFont="1" applyBorder="1" applyAlignment="1" applyProtection="1">
      <protection locked="0"/>
    </xf>
    <xf numFmtId="38" fontId="32" fillId="0" borderId="0" xfId="1" applyFont="1" applyFill="1" applyAlignment="1" applyProtection="1">
      <alignment vertical="center" shrinkToFit="1"/>
      <protection locked="0"/>
    </xf>
    <xf numFmtId="38" fontId="32" fillId="0" borderId="0" xfId="1" applyFont="1" applyFill="1" applyBorder="1" applyAlignment="1" applyProtection="1">
      <alignment vertical="center"/>
      <protection locked="0"/>
    </xf>
    <xf numFmtId="38" fontId="32" fillId="0" borderId="2" xfId="1" applyFont="1" applyFill="1" applyBorder="1" applyAlignment="1" applyProtection="1">
      <alignment vertical="center" shrinkToFit="1"/>
      <protection locked="0"/>
    </xf>
    <xf numFmtId="38" fontId="15" fillId="3" borderId="1" xfId="2" applyFont="1" applyFill="1" applyBorder="1" applyAlignment="1" applyProtection="1">
      <alignment horizontal="center" vertical="center" shrinkToFit="1"/>
      <protection locked="0"/>
    </xf>
    <xf numFmtId="38" fontId="15" fillId="3" borderId="3" xfId="2" applyFont="1" applyFill="1" applyBorder="1" applyAlignment="1" applyProtection="1">
      <alignment vertical="center" shrinkToFit="1"/>
      <protection locked="0"/>
    </xf>
    <xf numFmtId="38" fontId="15" fillId="3" borderId="3" xfId="1" applyFont="1" applyFill="1" applyBorder="1" applyAlignment="1" applyProtection="1">
      <alignment vertical="center" shrinkToFit="1"/>
      <protection locked="0"/>
    </xf>
    <xf numFmtId="38" fontId="31" fillId="0" borderId="0" xfId="2" applyFont="1" applyFill="1" applyAlignment="1" applyProtection="1">
      <alignment vertical="center" shrinkToFit="1"/>
      <protection locked="0"/>
    </xf>
    <xf numFmtId="0" fontId="31" fillId="0" borderId="1" xfId="0" applyFont="1" applyBorder="1" applyProtection="1">
      <alignment vertical="center"/>
      <protection locked="0"/>
    </xf>
    <xf numFmtId="0" fontId="31" fillId="0" borderId="1" xfId="0" applyFont="1" applyBorder="1" applyAlignment="1" applyProtection="1">
      <alignment vertical="center" shrinkToFit="1"/>
      <protection locked="0"/>
    </xf>
    <xf numFmtId="38" fontId="31" fillId="3" borderId="1" xfId="1" applyFont="1" applyFill="1" applyBorder="1" applyProtection="1">
      <alignment vertical="center"/>
      <protection locked="0"/>
    </xf>
    <xf numFmtId="38" fontId="40" fillId="0" borderId="1" xfId="1" applyFont="1" applyBorder="1" applyProtection="1">
      <alignment vertical="center"/>
      <protection locked="0"/>
    </xf>
    <xf numFmtId="38" fontId="31" fillId="0" borderId="1" xfId="1" applyFont="1" applyBorder="1" applyProtection="1">
      <alignment vertical="center"/>
      <protection locked="0"/>
    </xf>
    <xf numFmtId="0" fontId="31" fillId="0" borderId="0" xfId="0" applyFont="1" applyProtection="1">
      <alignment vertical="center"/>
      <protection locked="0"/>
    </xf>
    <xf numFmtId="38" fontId="32" fillId="0" borderId="3" xfId="1" applyFont="1" applyFill="1" applyBorder="1" applyAlignment="1" applyProtection="1">
      <alignment horizontal="center" vertical="center" shrinkToFit="1"/>
    </xf>
    <xf numFmtId="0" fontId="0" fillId="0" borderId="0" xfId="0" applyProtection="1">
      <alignment vertical="center"/>
    </xf>
    <xf numFmtId="38" fontId="31" fillId="0" borderId="1" xfId="1" applyFont="1" applyBorder="1" applyProtection="1">
      <alignment vertical="center"/>
    </xf>
    <xf numFmtId="0" fontId="47" fillId="0" borderId="1" xfId="0" applyFont="1" applyBorder="1" applyAlignment="1" applyProtection="1">
      <alignment horizontal="center" vertical="center"/>
    </xf>
    <xf numFmtId="0" fontId="0" fillId="0" borderId="1" xfId="0" applyBorder="1" applyProtection="1">
      <alignment vertical="center"/>
    </xf>
    <xf numFmtId="0" fontId="42" fillId="0" borderId="1" xfId="0" applyFont="1" applyBorder="1" applyAlignment="1" applyProtection="1">
      <alignment horizontal="center" vertical="center"/>
    </xf>
    <xf numFmtId="0" fontId="42" fillId="0" borderId="1" xfId="0" applyFont="1" applyBorder="1" applyAlignment="1" applyProtection="1">
      <alignment horizontal="left" vertical="center"/>
    </xf>
    <xf numFmtId="0" fontId="42" fillId="0" borderId="1" xfId="0" applyFont="1" applyBorder="1" applyAlignment="1" applyProtection="1">
      <alignment vertical="center"/>
    </xf>
    <xf numFmtId="0" fontId="51" fillId="0" borderId="0" xfId="10" applyFont="1">
      <alignment vertical="center"/>
    </xf>
    <xf numFmtId="0" fontId="9" fillId="0" borderId="0" xfId="10">
      <alignment vertical="center"/>
    </xf>
    <xf numFmtId="0" fontId="9" fillId="0" borderId="0" xfId="10" applyAlignment="1">
      <alignment horizontal="left" vertical="center"/>
    </xf>
    <xf numFmtId="0" fontId="9" fillId="0" borderId="0" xfId="10" applyFont="1">
      <alignment vertical="center"/>
    </xf>
    <xf numFmtId="0" fontId="9" fillId="0" borderId="0" xfId="10" applyAlignment="1">
      <alignment horizontal="right" vertical="center"/>
    </xf>
    <xf numFmtId="0" fontId="52" fillId="0" borderId="5" xfId="10" applyFont="1" applyBorder="1" applyAlignment="1">
      <alignment horizontal="center" vertical="center" wrapText="1"/>
    </xf>
    <xf numFmtId="0" fontId="9" fillId="0" borderId="5" xfId="10" applyBorder="1" applyAlignment="1">
      <alignment vertical="center" wrapText="1"/>
    </xf>
    <xf numFmtId="0" fontId="53" fillId="0" borderId="5" xfId="10" applyFont="1" applyBorder="1" applyAlignment="1">
      <alignment vertical="center" wrapText="1"/>
    </xf>
    <xf numFmtId="0" fontId="53" fillId="0" borderId="4" xfId="10" applyFont="1" applyBorder="1" applyAlignment="1">
      <alignment vertical="center" wrapText="1"/>
    </xf>
    <xf numFmtId="38" fontId="9" fillId="0" borderId="0" xfId="10" applyNumberFormat="1" applyAlignment="1">
      <alignment horizontal="center" vertical="center"/>
    </xf>
    <xf numFmtId="0" fontId="53" fillId="0" borderId="74" xfId="10" applyFont="1" applyBorder="1" applyAlignment="1">
      <alignment horizontal="center" vertical="center" wrapText="1"/>
    </xf>
    <xf numFmtId="0" fontId="30" fillId="8" borderId="60" xfId="10" applyFont="1" applyFill="1" applyBorder="1" applyAlignment="1">
      <alignment horizontal="center" vertical="center" wrapText="1"/>
    </xf>
    <xf numFmtId="0" fontId="9" fillId="9" borderId="74" xfId="10" applyFont="1" applyFill="1" applyBorder="1" applyAlignment="1">
      <alignment horizontal="center" vertical="center" wrapText="1"/>
    </xf>
    <xf numFmtId="38" fontId="55" fillId="0" borderId="1" xfId="10" applyNumberFormat="1" applyFont="1" applyBorder="1" applyAlignment="1">
      <alignment horizontal="center" vertical="center"/>
    </xf>
    <xf numFmtId="38" fontId="55" fillId="0" borderId="43" xfId="10" applyNumberFormat="1" applyFont="1" applyBorder="1" applyAlignment="1">
      <alignment horizontal="center" vertical="center"/>
    </xf>
    <xf numFmtId="38" fontId="55" fillId="6" borderId="75" xfId="10" applyNumberFormat="1" applyFont="1" applyFill="1" applyBorder="1" applyAlignment="1">
      <alignment horizontal="center" vertical="center"/>
    </xf>
    <xf numFmtId="38" fontId="55" fillId="0" borderId="6" xfId="10" applyNumberFormat="1" applyFont="1" applyBorder="1" applyAlignment="1">
      <alignment horizontal="center" vertical="center"/>
    </xf>
    <xf numFmtId="38" fontId="56" fillId="6" borderId="75" xfId="10" applyNumberFormat="1" applyFont="1" applyFill="1" applyBorder="1" applyAlignment="1" applyProtection="1">
      <alignment horizontal="center" vertical="center"/>
      <protection locked="0"/>
    </xf>
    <xf numFmtId="0" fontId="9" fillId="0" borderId="0" xfId="10" applyAlignment="1">
      <alignment horizontal="center" vertical="center"/>
    </xf>
    <xf numFmtId="38" fontId="55" fillId="6" borderId="78" xfId="11" applyFont="1" applyFill="1" applyBorder="1" applyAlignment="1">
      <alignment horizontal="center" vertical="center"/>
    </xf>
    <xf numFmtId="182" fontId="58" fillId="0" borderId="0" xfId="10" applyNumberFormat="1" applyFont="1">
      <alignment vertical="center"/>
    </xf>
    <xf numFmtId="0" fontId="9" fillId="0" borderId="0" xfId="10" applyAlignment="1">
      <alignment horizontal="left" vertical="center" indent="1"/>
    </xf>
    <xf numFmtId="38" fontId="9" fillId="0" borderId="0" xfId="10" applyNumberFormat="1">
      <alignment vertical="center"/>
    </xf>
    <xf numFmtId="0" fontId="30" fillId="0" borderId="39" xfId="10" applyFont="1" applyBorder="1" applyAlignment="1">
      <alignment horizontal="center" vertical="top" wrapText="1"/>
    </xf>
    <xf numFmtId="0" fontId="54" fillId="11" borderId="77" xfId="10" applyFont="1" applyFill="1" applyBorder="1" applyAlignment="1">
      <alignment horizontal="center" vertical="top" wrapText="1"/>
    </xf>
    <xf numFmtId="38" fontId="55" fillId="6" borderId="78" xfId="10" applyNumberFormat="1" applyFont="1" applyFill="1" applyBorder="1" applyAlignment="1">
      <alignment horizontal="center" vertical="center"/>
    </xf>
    <xf numFmtId="0" fontId="9" fillId="0" borderId="0" xfId="10" applyAlignment="1">
      <alignment vertical="center" shrinkToFit="1"/>
    </xf>
    <xf numFmtId="0" fontId="53" fillId="0" borderId="28" xfId="10" applyFont="1" applyBorder="1" applyAlignment="1">
      <alignment horizontal="center" vertical="top"/>
    </xf>
    <xf numFmtId="38" fontId="9" fillId="0" borderId="0" xfId="10" applyNumberFormat="1" applyAlignment="1">
      <alignment vertical="center" shrinkToFit="1"/>
    </xf>
    <xf numFmtId="38" fontId="55" fillId="0" borderId="6" xfId="11" applyFont="1" applyBorder="1" applyAlignment="1">
      <alignment horizontal="center" vertical="center"/>
    </xf>
    <xf numFmtId="0" fontId="9" fillId="0" borderId="2" xfId="10" applyBorder="1" applyAlignment="1">
      <alignment horizontal="left" vertical="center" indent="1"/>
    </xf>
    <xf numFmtId="0" fontId="8" fillId="0" borderId="39" xfId="10" applyFont="1" applyBorder="1" applyAlignment="1">
      <alignment horizontal="center" vertical="center"/>
    </xf>
    <xf numFmtId="0" fontId="53" fillId="0" borderId="4" xfId="10" applyFont="1" applyBorder="1" applyAlignment="1">
      <alignment horizontal="center" vertical="center"/>
    </xf>
    <xf numFmtId="0" fontId="14" fillId="0" borderId="1" xfId="4" applyFont="1" applyFill="1" applyBorder="1" applyAlignment="1" applyProtection="1">
      <alignment horizontal="center" vertical="center" shrinkToFit="1"/>
      <protection locked="0"/>
    </xf>
    <xf numFmtId="0" fontId="14" fillId="0" borderId="1" xfId="4" applyFont="1" applyFill="1" applyBorder="1" applyAlignment="1" applyProtection="1">
      <alignment horizontal="center" vertical="center" wrapText="1"/>
      <protection locked="0"/>
    </xf>
    <xf numFmtId="38" fontId="14" fillId="0" borderId="38" xfId="1" applyFont="1" applyBorder="1" applyAlignment="1" applyProtection="1">
      <alignment horizontal="left" vertical="center"/>
      <protection locked="0"/>
    </xf>
    <xf numFmtId="38" fontId="14" fillId="0" borderId="5" xfId="1" applyFont="1" applyBorder="1" applyAlignment="1" applyProtection="1">
      <alignment horizontal="left" vertical="center"/>
      <protection locked="0"/>
    </xf>
    <xf numFmtId="38" fontId="14" fillId="0" borderId="5" xfId="1" applyFont="1" applyBorder="1" applyAlignment="1" applyProtection="1">
      <alignment vertical="center" wrapText="1"/>
      <protection locked="0"/>
    </xf>
    <xf numFmtId="38" fontId="14" fillId="0" borderId="5" xfId="1" applyFont="1" applyBorder="1" applyAlignment="1" applyProtection="1">
      <alignment horizontal="center" vertical="center" wrapText="1"/>
      <protection locked="0"/>
    </xf>
    <xf numFmtId="0" fontId="14" fillId="0" borderId="0" xfId="4" applyFont="1" applyProtection="1">
      <alignment vertical="center"/>
      <protection locked="0"/>
    </xf>
    <xf numFmtId="0" fontId="36" fillId="0" borderId="4" xfId="4" applyFont="1" applyBorder="1" applyAlignment="1" applyProtection="1">
      <alignment horizontal="right" vertical="center"/>
      <protection locked="0"/>
    </xf>
    <xf numFmtId="38" fontId="36" fillId="0" borderId="42" xfId="3" applyFont="1" applyFill="1" applyBorder="1" applyAlignment="1" applyProtection="1">
      <alignment vertical="center"/>
      <protection locked="0"/>
    </xf>
    <xf numFmtId="38" fontId="14" fillId="0" borderId="20" xfId="3" applyFont="1" applyFill="1" applyBorder="1" applyAlignment="1" applyProtection="1">
      <alignment horizontal="center" vertical="center"/>
      <protection locked="0"/>
    </xf>
    <xf numFmtId="38" fontId="14" fillId="0" borderId="42" xfId="1" applyFont="1" applyBorder="1" applyAlignment="1" applyProtection="1">
      <alignment horizontal="left" vertical="center"/>
      <protection locked="0"/>
    </xf>
    <xf numFmtId="38" fontId="14" fillId="0" borderId="0" xfId="1" applyFont="1" applyBorder="1" applyAlignment="1" applyProtection="1">
      <alignment horizontal="left" vertical="center"/>
      <protection locked="0"/>
    </xf>
    <xf numFmtId="38" fontId="14" fillId="0" borderId="1" xfId="1" applyFont="1" applyBorder="1" applyAlignment="1" applyProtection="1">
      <alignment horizontal="center" vertical="center" wrapText="1"/>
      <protection locked="0"/>
    </xf>
    <xf numFmtId="38" fontId="14" fillId="0" borderId="0" xfId="1" applyFont="1" applyBorder="1" applyAlignment="1" applyProtection="1">
      <alignment vertical="center" wrapText="1"/>
      <protection locked="0"/>
    </xf>
    <xf numFmtId="38" fontId="14" fillId="0" borderId="0" xfId="1" applyFont="1" applyBorder="1" applyAlignment="1" applyProtection="1">
      <alignment horizontal="center" vertical="center" wrapText="1"/>
      <protection locked="0"/>
    </xf>
    <xf numFmtId="38" fontId="14" fillId="0" borderId="42" xfId="3" applyFont="1" applyFill="1" applyBorder="1" applyAlignment="1" applyProtection="1">
      <alignment horizontal="center" vertical="center"/>
      <protection locked="0"/>
    </xf>
    <xf numFmtId="38" fontId="14" fillId="0" borderId="0" xfId="1" applyFont="1" applyProtection="1">
      <alignment vertical="center"/>
      <protection locked="0"/>
    </xf>
    <xf numFmtId="38" fontId="0" fillId="0" borderId="20" xfId="1" applyFont="1" applyBorder="1" applyAlignment="1" applyProtection="1">
      <alignment vertical="center"/>
      <protection locked="0"/>
    </xf>
    <xf numFmtId="38" fontId="14" fillId="0" borderId="0" xfId="4" applyNumberFormat="1" applyFont="1" applyProtection="1">
      <alignment vertical="center"/>
      <protection locked="0"/>
    </xf>
    <xf numFmtId="38" fontId="14" fillId="0" borderId="20" xfId="1" applyFont="1" applyBorder="1" applyAlignment="1" applyProtection="1">
      <alignment horizontal="right" vertical="center"/>
      <protection locked="0"/>
    </xf>
    <xf numFmtId="38" fontId="14" fillId="0" borderId="71" xfId="3" applyFont="1" applyFill="1" applyBorder="1" applyAlignment="1" applyProtection="1">
      <alignment horizontal="center" vertical="center"/>
      <protection locked="0"/>
    </xf>
    <xf numFmtId="38" fontId="14" fillId="0" borderId="31" xfId="3" applyFont="1" applyFill="1" applyBorder="1" applyAlignment="1" applyProtection="1">
      <alignment horizontal="center" vertical="center"/>
      <protection locked="0"/>
    </xf>
    <xf numFmtId="0" fontId="17" fillId="0" borderId="0" xfId="4" applyFont="1" applyProtection="1">
      <alignment vertical="center"/>
      <protection locked="0"/>
    </xf>
    <xf numFmtId="0" fontId="14" fillId="0" borderId="0" xfId="4" applyFont="1" applyAlignment="1" applyProtection="1">
      <alignment horizontal="center" vertical="center"/>
      <protection locked="0"/>
    </xf>
    <xf numFmtId="0" fontId="14" fillId="0" borderId="0" xfId="4" applyFont="1" applyAlignment="1" applyProtection="1">
      <alignment horizontal="left" vertical="center"/>
      <protection locked="0"/>
    </xf>
    <xf numFmtId="0" fontId="14" fillId="0" borderId="0" xfId="4" applyFont="1" applyAlignment="1" applyProtection="1">
      <alignment vertical="center"/>
      <protection locked="0"/>
    </xf>
    <xf numFmtId="38" fontId="14" fillId="0" borderId="20" xfId="1" applyFont="1" applyBorder="1" applyAlignment="1" applyProtection="1">
      <alignment vertical="center" wrapText="1"/>
      <protection locked="0"/>
    </xf>
    <xf numFmtId="38" fontId="14" fillId="0" borderId="31" xfId="1" applyFont="1" applyBorder="1" applyAlignment="1" applyProtection="1">
      <alignment vertical="center" wrapText="1"/>
      <protection locked="0"/>
    </xf>
    <xf numFmtId="0" fontId="14" fillId="0" borderId="0" xfId="4" applyFont="1" applyAlignment="1" applyProtection="1">
      <alignment horizontal="right" vertical="top"/>
      <protection locked="0"/>
    </xf>
    <xf numFmtId="38" fontId="31" fillId="5" borderId="1" xfId="0" applyNumberFormat="1" applyFont="1" applyFill="1" applyBorder="1" applyAlignment="1" applyProtection="1">
      <alignment vertical="center" shrinkToFit="1"/>
      <protection locked="0"/>
    </xf>
    <xf numFmtId="38" fontId="37" fillId="5" borderId="72" xfId="1" applyFont="1" applyFill="1" applyBorder="1" applyAlignment="1" applyProtection="1">
      <alignment vertical="center" shrinkToFit="1"/>
      <protection locked="0"/>
    </xf>
    <xf numFmtId="0" fontId="37" fillId="5" borderId="72" xfId="0" applyFont="1" applyFill="1" applyBorder="1" applyAlignment="1" applyProtection="1">
      <alignment vertical="center" shrinkToFit="1"/>
      <protection locked="0"/>
    </xf>
    <xf numFmtId="38" fontId="31" fillId="5" borderId="1" xfId="1" applyFont="1" applyFill="1" applyBorder="1" applyAlignment="1" applyProtection="1">
      <alignment vertical="center" shrinkToFit="1"/>
      <protection locked="0"/>
    </xf>
    <xf numFmtId="0" fontId="31" fillId="0" borderId="1" xfId="0" applyFont="1" applyFill="1" applyBorder="1" applyAlignment="1" applyProtection="1">
      <alignment vertical="center" shrinkToFit="1"/>
      <protection locked="0"/>
    </xf>
    <xf numFmtId="38" fontId="37" fillId="0" borderId="72" xfId="1" applyFont="1" applyFill="1" applyBorder="1" applyAlignment="1" applyProtection="1">
      <alignment vertical="center" shrinkToFit="1"/>
      <protection locked="0"/>
    </xf>
    <xf numFmtId="0" fontId="37" fillId="0" borderId="72" xfId="0" applyFont="1" applyFill="1" applyBorder="1" applyAlignment="1" applyProtection="1">
      <alignment vertical="center" shrinkToFit="1"/>
      <protection locked="0"/>
    </xf>
    <xf numFmtId="38" fontId="31" fillId="0" borderId="1" xfId="1" applyFont="1" applyFill="1" applyBorder="1" applyAlignment="1" applyProtection="1">
      <alignment vertical="center" shrinkToFit="1"/>
      <protection locked="0"/>
    </xf>
    <xf numFmtId="180" fontId="37" fillId="0" borderId="72" xfId="1" applyNumberFormat="1" applyFont="1" applyFill="1" applyBorder="1" applyAlignment="1" applyProtection="1">
      <alignment vertical="center" shrinkToFit="1"/>
      <protection locked="0"/>
    </xf>
    <xf numFmtId="180" fontId="32" fillId="0" borderId="0" xfId="0" applyNumberFormat="1" applyFont="1" applyAlignment="1" applyProtection="1">
      <alignment vertical="center" shrinkToFit="1"/>
      <protection locked="0"/>
    </xf>
    <xf numFmtId="38" fontId="32" fillId="0" borderId="0" xfId="1" applyFont="1" applyAlignment="1" applyProtection="1">
      <alignment vertical="center" shrinkToFit="1"/>
      <protection locked="0"/>
    </xf>
    <xf numFmtId="0" fontId="0" fillId="0" borderId="0" xfId="0" applyFill="1" applyProtection="1">
      <alignment vertical="center"/>
      <protection locked="0"/>
    </xf>
    <xf numFmtId="0" fontId="0" fillId="0" borderId="0" xfId="0" applyProtection="1">
      <alignment vertical="center"/>
      <protection locked="0"/>
    </xf>
    <xf numFmtId="38" fontId="14" fillId="0" borderId="0" xfId="1" applyFont="1" applyBorder="1" applyAlignment="1" applyProtection="1">
      <alignment horizontal="right" vertical="center"/>
      <protection locked="0"/>
    </xf>
    <xf numFmtId="38" fontId="15" fillId="3" borderId="40" xfId="2" applyFont="1" applyFill="1" applyBorder="1" applyAlignment="1" applyProtection="1">
      <alignment horizontal="center" vertical="center" shrinkToFit="1"/>
      <protection locked="0"/>
    </xf>
    <xf numFmtId="181" fontId="15" fillId="3" borderId="1" xfId="2" applyNumberFormat="1" applyFont="1" applyFill="1" applyBorder="1" applyAlignment="1" applyProtection="1">
      <alignment horizontal="center" vertical="center" shrinkToFit="1"/>
      <protection locked="0"/>
    </xf>
    <xf numFmtId="38" fontId="15" fillId="3" borderId="73" xfId="2" applyFont="1" applyFill="1" applyBorder="1" applyAlignment="1" applyProtection="1">
      <alignment horizontal="center" vertical="center" shrinkToFit="1"/>
      <protection locked="0"/>
    </xf>
    <xf numFmtId="38" fontId="45" fillId="3" borderId="1" xfId="2" applyFont="1" applyFill="1" applyBorder="1" applyAlignment="1" applyProtection="1">
      <alignment horizontal="center" vertical="center" wrapText="1" shrinkToFit="1"/>
      <protection locked="0"/>
    </xf>
    <xf numFmtId="38" fontId="45" fillId="3" borderId="3" xfId="2" applyFont="1" applyFill="1" applyBorder="1" applyAlignment="1" applyProtection="1">
      <alignment horizontal="center" vertical="center" wrapText="1" shrinkToFit="1"/>
      <protection locked="0"/>
    </xf>
    <xf numFmtId="38" fontId="9" fillId="0" borderId="2" xfId="10" applyNumberFormat="1" applyBorder="1" applyAlignment="1">
      <alignment vertical="center" shrinkToFit="1"/>
    </xf>
    <xf numFmtId="0" fontId="57" fillId="0" borderId="0" xfId="10" applyFont="1">
      <alignment vertical="center"/>
    </xf>
    <xf numFmtId="38" fontId="60" fillId="0" borderId="0" xfId="10" applyNumberFormat="1" applyFont="1" applyAlignment="1">
      <alignment horizontal="center" vertical="center"/>
    </xf>
    <xf numFmtId="38" fontId="62" fillId="0" borderId="1" xfId="11" applyFont="1" applyBorder="1" applyAlignment="1">
      <alignment horizontal="center" vertical="center"/>
    </xf>
    <xf numFmtId="0" fontId="55" fillId="0" borderId="0" xfId="10" applyFont="1" applyAlignment="1">
      <alignment horizontal="left" vertical="center" indent="1"/>
    </xf>
    <xf numFmtId="38" fontId="32" fillId="0" borderId="3" xfId="1" applyFont="1" applyFill="1" applyBorder="1" applyAlignment="1" applyProtection="1">
      <alignment horizontal="center" vertical="center" shrinkToFit="1"/>
      <protection locked="0"/>
    </xf>
    <xf numFmtId="38" fontId="14" fillId="12" borderId="1" xfId="1" applyFont="1" applyFill="1" applyBorder="1" applyAlignment="1" applyProtection="1">
      <alignment horizontal="center" vertical="center" wrapText="1"/>
      <protection locked="0"/>
    </xf>
    <xf numFmtId="38" fontId="42" fillId="0" borderId="1" xfId="0" applyNumberFormat="1" applyFont="1" applyBorder="1" applyAlignment="1" applyProtection="1">
      <alignment horizontal="left" vertical="center"/>
    </xf>
    <xf numFmtId="0" fontId="7" fillId="0" borderId="38" xfId="10" applyFont="1" applyBorder="1" applyAlignment="1">
      <alignment vertical="center"/>
    </xf>
    <xf numFmtId="0" fontId="6" fillId="0" borderId="0" xfId="13">
      <alignment vertical="center"/>
    </xf>
    <xf numFmtId="0" fontId="6" fillId="0" borderId="0" xfId="13" applyAlignment="1">
      <alignment horizontal="left" vertical="center"/>
    </xf>
    <xf numFmtId="0" fontId="6" fillId="0" borderId="0" xfId="13" applyFont="1">
      <alignment vertical="center"/>
    </xf>
    <xf numFmtId="0" fontId="6" fillId="0" borderId="0" xfId="13" applyAlignment="1">
      <alignment horizontal="center" vertical="center"/>
    </xf>
    <xf numFmtId="0" fontId="6" fillId="0" borderId="0" xfId="13" applyAlignment="1">
      <alignment horizontal="right" vertical="center"/>
    </xf>
    <xf numFmtId="38" fontId="6" fillId="0" borderId="0" xfId="13" applyNumberFormat="1" applyAlignment="1">
      <alignment horizontal="center" vertical="center"/>
    </xf>
    <xf numFmtId="0" fontId="6" fillId="0" borderId="38" xfId="13" applyBorder="1" applyAlignment="1">
      <alignment horizontal="center" vertical="center" wrapText="1"/>
    </xf>
    <xf numFmtId="0" fontId="6" fillId="0" borderId="40" xfId="13" applyBorder="1" applyAlignment="1">
      <alignment horizontal="center" vertical="center" wrapText="1"/>
    </xf>
    <xf numFmtId="3" fontId="57" fillId="0" borderId="0" xfId="13" applyNumberFormat="1" applyFont="1" applyAlignment="1">
      <alignment horizontal="center" vertical="center"/>
    </xf>
    <xf numFmtId="38" fontId="57" fillId="0" borderId="0" xfId="14" applyFont="1" applyAlignment="1">
      <alignment horizontal="center" vertical="center"/>
    </xf>
    <xf numFmtId="0" fontId="51" fillId="0" borderId="0" xfId="13" applyFont="1">
      <alignment vertical="center"/>
    </xf>
    <xf numFmtId="0" fontId="0" fillId="6" borderId="1" xfId="0" applyFill="1" applyBorder="1" applyAlignment="1" applyProtection="1">
      <alignment horizontal="center" vertical="center"/>
    </xf>
    <xf numFmtId="0" fontId="47" fillId="6" borderId="1" xfId="0" applyFont="1" applyFill="1" applyBorder="1" applyAlignment="1" applyProtection="1">
      <alignment horizontal="left" vertical="center"/>
    </xf>
    <xf numFmtId="38" fontId="47" fillId="6" borderId="1" xfId="0" applyNumberFormat="1" applyFont="1" applyFill="1" applyBorder="1" applyAlignment="1" applyProtection="1">
      <alignment horizontal="left" vertical="center"/>
    </xf>
    <xf numFmtId="0" fontId="47" fillId="0" borderId="0" xfId="0" applyFont="1" applyFill="1" applyBorder="1" applyAlignment="1" applyProtection="1">
      <alignment horizontal="left" vertical="center"/>
    </xf>
    <xf numFmtId="0" fontId="5" fillId="0" borderId="0" xfId="13" applyFont="1" applyAlignment="1">
      <alignment horizontal="right" vertical="center"/>
    </xf>
    <xf numFmtId="0" fontId="5" fillId="0" borderId="0" xfId="13" applyFont="1" applyAlignment="1">
      <alignment horizontal="center" vertical="center"/>
    </xf>
    <xf numFmtId="0" fontId="53" fillId="13" borderId="40" xfId="13" applyFont="1" applyFill="1" applyBorder="1" applyAlignment="1">
      <alignment horizontal="center" vertical="center" wrapText="1"/>
    </xf>
    <xf numFmtId="0" fontId="53" fillId="0" borderId="1" xfId="13" applyFont="1" applyBorder="1" applyAlignment="1">
      <alignment horizontal="center" vertical="center" wrapText="1"/>
    </xf>
    <xf numFmtId="0" fontId="53" fillId="0" borderId="6" xfId="13" applyFont="1" applyBorder="1" applyAlignment="1">
      <alignment horizontal="center" vertical="center" wrapText="1"/>
    </xf>
    <xf numFmtId="0" fontId="55" fillId="0" borderId="40" xfId="13" applyFont="1" applyBorder="1" applyAlignment="1">
      <alignment horizontal="center" vertical="center" wrapText="1"/>
    </xf>
    <xf numFmtId="0" fontId="65" fillId="10" borderId="5" xfId="13" applyFont="1" applyFill="1" applyBorder="1" applyAlignment="1">
      <alignment horizontal="center" vertical="center" wrapText="1"/>
    </xf>
    <xf numFmtId="0" fontId="63" fillId="10" borderId="5" xfId="13" applyFont="1" applyFill="1" applyBorder="1" applyAlignment="1">
      <alignment vertical="center" wrapText="1"/>
    </xf>
    <xf numFmtId="0" fontId="66" fillId="10" borderId="5" xfId="13" applyFont="1" applyFill="1" applyBorder="1" applyAlignment="1">
      <alignment vertical="center" wrapText="1"/>
    </xf>
    <xf numFmtId="0" fontId="66" fillId="10" borderId="4" xfId="13" applyFont="1" applyFill="1" applyBorder="1" applyAlignment="1">
      <alignment vertical="center" wrapText="1"/>
    </xf>
    <xf numFmtId="0" fontId="63" fillId="10" borderId="39" xfId="13" applyFont="1" applyFill="1" applyBorder="1" applyAlignment="1">
      <alignment horizontal="center" vertical="center"/>
    </xf>
    <xf numFmtId="0" fontId="63" fillId="0" borderId="1" xfId="13" applyFont="1" applyBorder="1" applyAlignment="1">
      <alignment horizontal="center" vertical="center" wrapText="1"/>
    </xf>
    <xf numFmtId="38" fontId="65" fillId="6" borderId="80" xfId="14" applyFont="1" applyFill="1" applyBorder="1" applyAlignment="1">
      <alignment horizontal="center" vertical="center"/>
    </xf>
    <xf numFmtId="0" fontId="66" fillId="0" borderId="1" xfId="13" applyFont="1" applyBorder="1" applyAlignment="1">
      <alignment horizontal="center" vertical="center" wrapText="1"/>
    </xf>
    <xf numFmtId="38" fontId="63" fillId="9" borderId="1" xfId="13" applyNumberFormat="1" applyFont="1" applyFill="1" applyBorder="1" applyAlignment="1">
      <alignment horizontal="center" vertical="center"/>
    </xf>
    <xf numFmtId="38" fontId="63" fillId="9" borderId="43" xfId="14" applyFont="1" applyFill="1" applyBorder="1" applyAlignment="1">
      <alignment horizontal="center" vertical="center"/>
    </xf>
    <xf numFmtId="38" fontId="63" fillId="9" borderId="6" xfId="13" applyNumberFormat="1" applyFont="1" applyFill="1" applyBorder="1" applyAlignment="1">
      <alignment horizontal="center" vertical="center"/>
    </xf>
    <xf numFmtId="38" fontId="50" fillId="14" borderId="1" xfId="13" applyNumberFormat="1" applyFont="1" applyFill="1" applyBorder="1" applyAlignment="1" applyProtection="1">
      <alignment horizontal="center" vertical="center"/>
      <protection locked="0"/>
    </xf>
    <xf numFmtId="10" fontId="50" fillId="14" borderId="1" xfId="15" applyNumberFormat="1" applyFont="1" applyFill="1" applyBorder="1" applyAlignment="1" applyProtection="1">
      <alignment horizontal="center" vertical="center"/>
      <protection locked="0"/>
    </xf>
    <xf numFmtId="0" fontId="66" fillId="0" borderId="43" xfId="13" applyFont="1" applyBorder="1" applyAlignment="1">
      <alignment horizontal="center" vertical="center" wrapText="1"/>
    </xf>
    <xf numFmtId="38" fontId="63" fillId="9" borderId="43" xfId="14" applyFont="1" applyFill="1" applyBorder="1" applyAlignment="1" applyProtection="1">
      <alignment horizontal="center" vertical="center"/>
    </xf>
    <xf numFmtId="0" fontId="63" fillId="0" borderId="3" xfId="10" applyFont="1" applyBorder="1" applyAlignment="1">
      <alignment horizontal="center" vertical="top" wrapText="1"/>
    </xf>
    <xf numFmtId="0" fontId="4" fillId="13" borderId="81" xfId="10" applyFont="1" applyFill="1" applyBorder="1" applyAlignment="1">
      <alignment horizontal="center" vertical="center" wrapText="1"/>
    </xf>
    <xf numFmtId="0" fontId="4" fillId="7" borderId="60" xfId="10" applyFont="1" applyFill="1" applyBorder="1" applyAlignment="1">
      <alignment horizontal="center" vertical="center" wrapText="1"/>
    </xf>
    <xf numFmtId="38" fontId="55" fillId="6" borderId="82" xfId="10" applyNumberFormat="1" applyFont="1" applyFill="1" applyBorder="1" applyAlignment="1">
      <alignment horizontal="center" vertical="center"/>
    </xf>
    <xf numFmtId="38" fontId="50" fillId="0" borderId="0" xfId="10" applyNumberFormat="1" applyFont="1" applyFill="1" applyAlignment="1">
      <alignment vertical="center" shrinkToFit="1"/>
    </xf>
    <xf numFmtId="38" fontId="9" fillId="0" borderId="0" xfId="10" applyNumberFormat="1" applyFill="1" applyAlignment="1">
      <alignment vertical="center" shrinkToFit="1"/>
    </xf>
    <xf numFmtId="0" fontId="4" fillId="0" borderId="76" xfId="10" applyFont="1" applyFill="1" applyBorder="1" applyAlignment="1">
      <alignment horizontal="center" vertical="center"/>
    </xf>
    <xf numFmtId="0" fontId="4" fillId="0" borderId="77" xfId="10" applyFont="1" applyFill="1" applyBorder="1" applyAlignment="1">
      <alignment horizontal="center" vertical="top"/>
    </xf>
    <xf numFmtId="0" fontId="3" fillId="0" borderId="38" xfId="13" applyFont="1" applyBorder="1" applyAlignment="1">
      <alignment horizontal="center" vertical="center" wrapText="1"/>
    </xf>
    <xf numFmtId="0" fontId="3" fillId="0" borderId="40" xfId="13" applyFont="1" applyFill="1" applyBorder="1" applyAlignment="1">
      <alignment horizontal="center" vertical="center" wrapText="1"/>
    </xf>
    <xf numFmtId="0" fontId="47" fillId="0" borderId="0" xfId="0" applyFont="1" applyBorder="1" applyAlignment="1" applyProtection="1">
      <alignment horizontal="left" vertical="center"/>
    </xf>
    <xf numFmtId="0" fontId="0" fillId="0" borderId="0" xfId="0" applyBorder="1" applyAlignment="1" applyProtection="1">
      <alignment horizontal="center" vertical="center"/>
    </xf>
    <xf numFmtId="38" fontId="32" fillId="0" borderId="3" xfId="1" applyFont="1" applyFill="1" applyBorder="1" applyAlignment="1" applyProtection="1">
      <alignment horizontal="center" vertical="center" shrinkToFit="1"/>
      <protection locked="0"/>
    </xf>
    <xf numFmtId="0" fontId="42" fillId="0" borderId="1" xfId="0" applyFont="1" applyFill="1" applyBorder="1" applyAlignment="1" applyProtection="1">
      <alignment horizontal="left" vertical="center"/>
    </xf>
    <xf numFmtId="0" fontId="42" fillId="0" borderId="1" xfId="0" applyFont="1" applyFill="1" applyBorder="1" applyAlignment="1" applyProtection="1">
      <alignment vertical="center"/>
    </xf>
    <xf numFmtId="38" fontId="47" fillId="0" borderId="1" xfId="0" applyNumberFormat="1" applyFont="1" applyFill="1" applyBorder="1" applyAlignment="1" applyProtection="1">
      <alignment horizontal="left" vertical="center"/>
    </xf>
    <xf numFmtId="0" fontId="0" fillId="0" borderId="1" xfId="0" applyFill="1" applyBorder="1" applyAlignment="1" applyProtection="1">
      <alignment horizontal="center" vertical="center"/>
    </xf>
    <xf numFmtId="0" fontId="47" fillId="0" borderId="1" xfId="0" applyFont="1" applyFill="1" applyBorder="1" applyAlignment="1" applyProtection="1">
      <alignment horizontal="left" vertical="center"/>
    </xf>
    <xf numFmtId="0" fontId="63" fillId="0" borderId="1" xfId="13" applyFont="1" applyBorder="1" applyAlignment="1">
      <alignment horizontal="center" vertical="center" wrapText="1"/>
    </xf>
    <xf numFmtId="0" fontId="66" fillId="0" borderId="1" xfId="13" applyFont="1" applyBorder="1" applyAlignment="1">
      <alignment horizontal="center" vertical="center" wrapText="1"/>
    </xf>
    <xf numFmtId="0" fontId="2" fillId="0" borderId="0" xfId="13" applyFont="1" applyAlignment="1">
      <alignment horizontal="center" vertical="center"/>
    </xf>
    <xf numFmtId="0" fontId="3" fillId="0" borderId="0" xfId="13" applyFont="1" applyFill="1" applyBorder="1" applyAlignment="1">
      <alignment horizontal="center" vertical="center" wrapText="1"/>
    </xf>
    <xf numFmtId="38" fontId="63" fillId="0" borderId="0" xfId="13" applyNumberFormat="1" applyFont="1" applyFill="1" applyBorder="1" applyAlignment="1">
      <alignment horizontal="center" vertical="center"/>
    </xf>
    <xf numFmtId="0" fontId="2" fillId="0" borderId="40" xfId="13" applyFont="1" applyBorder="1" applyAlignment="1">
      <alignment horizontal="center" vertical="center" wrapText="1"/>
    </xf>
    <xf numFmtId="0" fontId="2" fillId="0" borderId="38" xfId="13" applyFont="1" applyBorder="1" applyAlignment="1">
      <alignment horizontal="center" vertical="center" wrapText="1"/>
    </xf>
    <xf numFmtId="0" fontId="53" fillId="0" borderId="0" xfId="13" applyFont="1" applyFill="1" applyBorder="1" applyAlignment="1">
      <alignment horizontal="center" vertical="center" wrapText="1"/>
    </xf>
    <xf numFmtId="38" fontId="65" fillId="0" borderId="0" xfId="14" applyFont="1" applyFill="1" applyBorder="1" applyAlignment="1">
      <alignment horizontal="center" vertical="center"/>
    </xf>
    <xf numFmtId="38" fontId="55" fillId="9" borderId="82" xfId="10" applyNumberFormat="1" applyFont="1" applyFill="1" applyBorder="1" applyAlignment="1">
      <alignment horizontal="center" vertical="center"/>
    </xf>
    <xf numFmtId="38" fontId="65" fillId="6" borderId="80" xfId="15" applyNumberFormat="1" applyFont="1" applyFill="1" applyBorder="1" applyAlignment="1" applyProtection="1">
      <alignment horizontal="center" vertical="center"/>
      <protection locked="0"/>
    </xf>
    <xf numFmtId="38" fontId="55" fillId="9" borderId="43" xfId="13" applyNumberFormat="1" applyFont="1" applyFill="1" applyBorder="1" applyAlignment="1" applyProtection="1">
      <alignment horizontal="center" vertical="center"/>
      <protection locked="0"/>
    </xf>
    <xf numFmtId="0" fontId="4" fillId="0" borderId="40" xfId="10" applyFont="1" applyBorder="1" applyAlignment="1">
      <alignment horizontal="center" vertical="center" wrapText="1"/>
    </xf>
    <xf numFmtId="0" fontId="30" fillId="0" borderId="41" xfId="10" applyFont="1" applyBorder="1" applyAlignment="1">
      <alignment horizontal="center" vertical="center" wrapText="1"/>
    </xf>
    <xf numFmtId="0" fontId="4" fillId="0" borderId="38" xfId="10" applyFont="1" applyBorder="1" applyAlignment="1">
      <alignment horizontal="center" vertical="center" wrapText="1"/>
    </xf>
    <xf numFmtId="0" fontId="4" fillId="0" borderId="42" xfId="10" applyFont="1" applyBorder="1" applyAlignment="1">
      <alignment horizontal="center" vertical="center" wrapText="1"/>
    </xf>
    <xf numFmtId="0" fontId="4" fillId="11" borderId="76" xfId="10" applyFont="1" applyFill="1" applyBorder="1" applyAlignment="1">
      <alignment horizontal="center" vertical="center" wrapText="1"/>
    </xf>
    <xf numFmtId="0" fontId="4" fillId="11" borderId="79" xfId="10" applyFont="1" applyFill="1" applyBorder="1" applyAlignment="1">
      <alignment horizontal="center" vertical="center" wrapText="1"/>
    </xf>
    <xf numFmtId="0" fontId="9" fillId="0" borderId="40" xfId="10" applyBorder="1" applyAlignment="1">
      <alignment horizontal="center" vertical="center" wrapText="1"/>
    </xf>
    <xf numFmtId="0" fontId="9" fillId="0" borderId="3" xfId="10" applyBorder="1" applyAlignment="1">
      <alignment horizontal="center" vertical="center" wrapText="1"/>
    </xf>
    <xf numFmtId="0" fontId="61" fillId="0" borderId="1" xfId="10" applyFont="1" applyBorder="1" applyAlignment="1">
      <alignment horizontal="center" vertical="center" wrapText="1"/>
    </xf>
    <xf numFmtId="38" fontId="31" fillId="0" borderId="38" xfId="1" applyFont="1" applyFill="1" applyBorder="1" applyAlignment="1" applyProtection="1">
      <alignment horizontal="center" vertical="center" wrapText="1"/>
      <protection locked="0"/>
    </xf>
    <xf numFmtId="38" fontId="31" fillId="0" borderId="5" xfId="1" applyFont="1" applyFill="1" applyBorder="1" applyAlignment="1" applyProtection="1">
      <alignment horizontal="center" vertical="center" wrapText="1"/>
      <protection locked="0"/>
    </xf>
    <xf numFmtId="38" fontId="31" fillId="0" borderId="4" xfId="1" applyFont="1" applyFill="1" applyBorder="1" applyAlignment="1" applyProtection="1">
      <alignment horizontal="center" vertical="center" wrapText="1"/>
      <protection locked="0"/>
    </xf>
    <xf numFmtId="38" fontId="31" fillId="0" borderId="39" xfId="1" applyFont="1" applyFill="1" applyBorder="1" applyAlignment="1" applyProtection="1">
      <alignment horizontal="center" vertical="center" wrapText="1"/>
      <protection locked="0"/>
    </xf>
    <xf numFmtId="38" fontId="31" fillId="0" borderId="2" xfId="1" applyFont="1" applyFill="1" applyBorder="1" applyAlignment="1" applyProtection="1">
      <alignment horizontal="center" vertical="center" wrapText="1"/>
      <protection locked="0"/>
    </xf>
    <xf numFmtId="38" fontId="31" fillId="0" borderId="28" xfId="1" applyFont="1" applyFill="1" applyBorder="1" applyAlignment="1" applyProtection="1">
      <alignment horizontal="center" vertical="center" wrapText="1"/>
      <protection locked="0"/>
    </xf>
    <xf numFmtId="38" fontId="14" fillId="0" borderId="43" xfId="1" applyFont="1" applyFill="1" applyBorder="1" applyAlignment="1" applyProtection="1">
      <alignment horizontal="center" vertical="center" shrinkToFit="1"/>
      <protection locked="0"/>
    </xf>
    <xf numFmtId="38" fontId="14" fillId="0" borderId="44" xfId="1" applyFont="1" applyFill="1" applyBorder="1" applyAlignment="1" applyProtection="1">
      <alignment horizontal="center" vertical="center" shrinkToFit="1"/>
      <protection locked="0"/>
    </xf>
    <xf numFmtId="38" fontId="14" fillId="0" borderId="6" xfId="1" applyFont="1" applyFill="1" applyBorder="1" applyAlignment="1" applyProtection="1">
      <alignment horizontal="center" vertical="center" shrinkToFit="1"/>
      <protection locked="0"/>
    </xf>
    <xf numFmtId="38" fontId="15" fillId="0" borderId="38" xfId="1" applyFont="1" applyFill="1" applyBorder="1" applyAlignment="1" applyProtection="1">
      <alignment horizontal="center" vertical="center" wrapText="1" shrinkToFit="1"/>
      <protection locked="0"/>
    </xf>
    <xf numFmtId="38" fontId="15" fillId="0" borderId="5" xfId="1" applyFont="1" applyFill="1" applyBorder="1" applyAlignment="1" applyProtection="1">
      <alignment horizontal="center" vertical="center" wrapText="1" shrinkToFit="1"/>
      <protection locked="0"/>
    </xf>
    <xf numFmtId="38" fontId="15" fillId="0" borderId="4" xfId="1" applyFont="1" applyFill="1" applyBorder="1" applyAlignment="1" applyProtection="1">
      <alignment horizontal="center" vertical="center" wrapText="1" shrinkToFit="1"/>
      <protection locked="0"/>
    </xf>
    <xf numFmtId="38" fontId="15" fillId="0" borderId="39" xfId="1" applyFont="1" applyFill="1" applyBorder="1" applyAlignment="1" applyProtection="1">
      <alignment horizontal="center" vertical="center" wrapText="1" shrinkToFit="1"/>
      <protection locked="0"/>
    </xf>
    <xf numFmtId="38" fontId="15" fillId="0" borderId="2" xfId="1" applyFont="1" applyFill="1" applyBorder="1" applyAlignment="1" applyProtection="1">
      <alignment horizontal="center" vertical="center" wrapText="1" shrinkToFit="1"/>
      <protection locked="0"/>
    </xf>
    <xf numFmtId="38" fontId="15" fillId="0" borderId="28" xfId="1" applyFont="1" applyFill="1" applyBorder="1" applyAlignment="1" applyProtection="1">
      <alignment horizontal="center" vertical="center" wrapText="1" shrinkToFit="1"/>
      <protection locked="0"/>
    </xf>
    <xf numFmtId="38" fontId="14" fillId="0" borderId="1" xfId="1" applyFont="1" applyFill="1" applyBorder="1" applyAlignment="1" applyProtection="1">
      <alignment horizontal="center" vertical="center" shrinkToFit="1"/>
      <protection locked="0"/>
    </xf>
    <xf numFmtId="38" fontId="14" fillId="0" borderId="38" xfId="1" applyFont="1" applyFill="1" applyBorder="1" applyAlignment="1" applyProtection="1">
      <alignment horizontal="center" vertical="center" shrinkToFit="1"/>
      <protection locked="0"/>
    </xf>
    <xf numFmtId="38" fontId="14" fillId="0" borderId="5" xfId="1" applyFont="1" applyFill="1" applyBorder="1" applyAlignment="1" applyProtection="1">
      <alignment horizontal="center" vertical="center" shrinkToFit="1"/>
      <protection locked="0"/>
    </xf>
    <xf numFmtId="38" fontId="14" fillId="0" borderId="4" xfId="1" applyFont="1" applyFill="1" applyBorder="1" applyAlignment="1" applyProtection="1">
      <alignment horizontal="center" vertical="center" shrinkToFit="1"/>
      <protection locked="0"/>
    </xf>
    <xf numFmtId="38" fontId="14" fillId="0" borderId="39" xfId="1" applyFont="1" applyFill="1" applyBorder="1" applyAlignment="1" applyProtection="1">
      <alignment horizontal="center" vertical="center" shrinkToFit="1"/>
      <protection locked="0"/>
    </xf>
    <xf numFmtId="38" fontId="14" fillId="0" borderId="2" xfId="1" applyFont="1" applyFill="1" applyBorder="1" applyAlignment="1" applyProtection="1">
      <alignment horizontal="center" vertical="center" shrinkToFit="1"/>
      <protection locked="0"/>
    </xf>
    <xf numFmtId="38" fontId="14" fillId="0" borderId="28" xfId="1" applyFont="1" applyFill="1" applyBorder="1" applyAlignment="1" applyProtection="1">
      <alignment horizontal="center" vertical="center" shrinkToFit="1"/>
      <protection locked="0"/>
    </xf>
    <xf numFmtId="0" fontId="0" fillId="0" borderId="5" xfId="0" applyBorder="1" applyAlignment="1">
      <alignment horizontal="center" vertical="center" shrinkToFit="1"/>
    </xf>
    <xf numFmtId="0" fontId="0" fillId="0" borderId="4" xfId="0" applyBorder="1" applyAlignment="1">
      <alignment horizontal="center" vertical="center" shrinkToFit="1"/>
    </xf>
    <xf numFmtId="0" fontId="0" fillId="0" borderId="1" xfId="0" applyBorder="1" applyAlignment="1">
      <alignment horizontal="center" vertical="center" shrinkToFit="1"/>
    </xf>
    <xf numFmtId="38" fontId="32" fillId="0" borderId="43" xfId="1" applyFont="1" applyFill="1" applyBorder="1" applyAlignment="1" applyProtection="1">
      <alignment horizontal="center" vertical="center" shrinkToFit="1"/>
      <protection locked="0"/>
    </xf>
    <xf numFmtId="38" fontId="32" fillId="0" borderId="44" xfId="1" applyFont="1" applyFill="1" applyBorder="1" applyAlignment="1" applyProtection="1">
      <alignment horizontal="center" vertical="center" shrinkToFit="1"/>
      <protection locked="0"/>
    </xf>
    <xf numFmtId="38" fontId="32" fillId="0" borderId="6" xfId="1" applyFont="1" applyFill="1" applyBorder="1" applyAlignment="1" applyProtection="1">
      <alignment horizontal="center" vertical="center" shrinkToFit="1"/>
      <protection locked="0"/>
    </xf>
    <xf numFmtId="38" fontId="32" fillId="0" borderId="40" xfId="1" applyFont="1" applyFill="1" applyBorder="1" applyAlignment="1" applyProtection="1">
      <alignment horizontal="center" vertical="center" wrapText="1" shrinkToFit="1"/>
      <protection locked="0"/>
    </xf>
    <xf numFmtId="38" fontId="32" fillId="0" borderId="41" xfId="1" applyFont="1" applyFill="1" applyBorder="1" applyAlignment="1" applyProtection="1">
      <alignment horizontal="center" vertical="center" shrinkToFit="1"/>
      <protection locked="0"/>
    </xf>
    <xf numFmtId="38" fontId="32" fillId="0" borderId="3" xfId="1" applyFont="1" applyFill="1" applyBorder="1" applyAlignment="1" applyProtection="1">
      <alignment horizontal="center" vertical="center" shrinkToFit="1"/>
      <protection locked="0"/>
    </xf>
    <xf numFmtId="38" fontId="32" fillId="0" borderId="38" xfId="1" applyFont="1" applyFill="1" applyBorder="1" applyAlignment="1" applyProtection="1">
      <alignment horizontal="center" vertical="center" wrapText="1" shrinkToFit="1"/>
      <protection locked="0"/>
    </xf>
    <xf numFmtId="38" fontId="32" fillId="0" borderId="5" xfId="1" applyFont="1" applyFill="1" applyBorder="1" applyAlignment="1" applyProtection="1">
      <alignment horizontal="center" vertical="center" wrapText="1" shrinkToFit="1"/>
      <protection locked="0"/>
    </xf>
    <xf numFmtId="38" fontId="32" fillId="0" borderId="42" xfId="1" applyFont="1" applyFill="1" applyBorder="1" applyAlignment="1" applyProtection="1">
      <alignment horizontal="center" vertical="center" wrapText="1" shrinkToFit="1"/>
      <protection locked="0"/>
    </xf>
    <xf numFmtId="38" fontId="32" fillId="0" borderId="0" xfId="1" applyFont="1" applyFill="1" applyBorder="1" applyAlignment="1" applyProtection="1">
      <alignment horizontal="center" vertical="center" wrapText="1" shrinkToFit="1"/>
      <protection locked="0"/>
    </xf>
    <xf numFmtId="38" fontId="32" fillId="0" borderId="39" xfId="1" applyFont="1" applyFill="1" applyBorder="1" applyAlignment="1" applyProtection="1">
      <alignment horizontal="center" vertical="center" wrapText="1" shrinkToFit="1"/>
      <protection locked="0"/>
    </xf>
    <xf numFmtId="38" fontId="32" fillId="0" borderId="2" xfId="1" applyFont="1" applyFill="1" applyBorder="1" applyAlignment="1" applyProtection="1">
      <alignment horizontal="center" vertical="center" wrapText="1" shrinkToFit="1"/>
      <protection locked="0"/>
    </xf>
    <xf numFmtId="38" fontId="32" fillId="0" borderId="5" xfId="1" applyFont="1" applyFill="1" applyBorder="1" applyAlignment="1" applyProtection="1">
      <alignment horizontal="center" vertical="center" shrinkToFit="1"/>
      <protection locked="0"/>
    </xf>
    <xf numFmtId="38" fontId="32" fillId="0" borderId="2" xfId="1" applyFont="1" applyFill="1" applyBorder="1" applyAlignment="1" applyProtection="1">
      <alignment horizontal="center" vertical="center" shrinkToFit="1"/>
      <protection locked="0"/>
    </xf>
    <xf numFmtId="38" fontId="32" fillId="0" borderId="4" xfId="1" applyFont="1" applyFill="1" applyBorder="1" applyAlignment="1" applyProtection="1">
      <alignment horizontal="center" vertical="center" shrinkToFit="1"/>
      <protection locked="0"/>
    </xf>
    <xf numFmtId="38" fontId="32" fillId="0" borderId="28" xfId="1" applyFont="1" applyFill="1" applyBorder="1" applyAlignment="1" applyProtection="1">
      <alignment horizontal="center" vertical="center" shrinkToFit="1"/>
      <protection locked="0"/>
    </xf>
    <xf numFmtId="38" fontId="33" fillId="0" borderId="40" xfId="1" applyFont="1" applyFill="1" applyBorder="1" applyAlignment="1" applyProtection="1">
      <alignment horizontal="center" vertical="center" wrapText="1" shrinkToFit="1"/>
      <protection locked="0"/>
    </xf>
    <xf numFmtId="38" fontId="33" fillId="0" borderId="41" xfId="1" applyFont="1" applyFill="1" applyBorder="1" applyAlignment="1" applyProtection="1">
      <alignment horizontal="center" vertical="center" wrapText="1" shrinkToFit="1"/>
      <protection locked="0"/>
    </xf>
    <xf numFmtId="38" fontId="33" fillId="0" borderId="3" xfId="1" applyFont="1" applyFill="1" applyBorder="1" applyAlignment="1" applyProtection="1">
      <alignment horizontal="center" vertical="center" wrapText="1" shrinkToFit="1"/>
      <protection locked="0"/>
    </xf>
    <xf numFmtId="38" fontId="49" fillId="0" borderId="40" xfId="1" applyFont="1" applyFill="1" applyBorder="1" applyAlignment="1" applyProtection="1">
      <alignment horizontal="center" vertical="center" wrapText="1" shrinkToFit="1"/>
      <protection locked="0"/>
    </xf>
    <xf numFmtId="38" fontId="49" fillId="0" borderId="41" xfId="1" applyFont="1" applyFill="1" applyBorder="1" applyAlignment="1" applyProtection="1">
      <alignment horizontal="center" vertical="center" wrapText="1" shrinkToFit="1"/>
      <protection locked="0"/>
    </xf>
    <xf numFmtId="38" fontId="49" fillId="0" borderId="3" xfId="1" applyFont="1" applyFill="1" applyBorder="1" applyAlignment="1" applyProtection="1">
      <alignment horizontal="center" vertical="center" wrapText="1" shrinkToFit="1"/>
      <protection locked="0"/>
    </xf>
    <xf numFmtId="38" fontId="32" fillId="0" borderId="40" xfId="1" applyFont="1" applyFill="1" applyBorder="1" applyAlignment="1" applyProtection="1">
      <alignment horizontal="center" vertical="center" shrinkToFit="1"/>
      <protection locked="0"/>
    </xf>
    <xf numFmtId="38" fontId="32" fillId="0" borderId="40" xfId="1" applyFont="1" applyFill="1" applyBorder="1" applyAlignment="1" applyProtection="1">
      <alignment horizontal="center" vertical="center" textRotation="255" shrinkToFit="1"/>
      <protection locked="0"/>
    </xf>
    <xf numFmtId="38" fontId="32" fillId="0" borderId="3" xfId="1" applyFont="1" applyFill="1" applyBorder="1" applyAlignment="1" applyProtection="1">
      <alignment horizontal="center" vertical="center" textRotation="255" shrinkToFit="1"/>
      <protection locked="0"/>
    </xf>
    <xf numFmtId="38" fontId="32" fillId="0" borderId="1" xfId="1" applyFont="1" applyFill="1" applyBorder="1" applyAlignment="1" applyProtection="1">
      <alignment horizontal="center" vertical="center" shrinkToFit="1"/>
      <protection locked="0"/>
    </xf>
    <xf numFmtId="38" fontId="15" fillId="3" borderId="1" xfId="2" applyFont="1" applyFill="1" applyBorder="1" applyAlignment="1" applyProtection="1">
      <alignment horizontal="center" vertical="center" shrinkToFit="1"/>
      <protection locked="0"/>
    </xf>
    <xf numFmtId="0" fontId="32" fillId="0" borderId="42" xfId="0" applyFont="1" applyBorder="1" applyAlignment="1">
      <alignment horizontal="left" vertical="center" wrapText="1"/>
    </xf>
    <xf numFmtId="0" fontId="32" fillId="0" borderId="0" xfId="0" applyFont="1" applyAlignment="1">
      <alignment horizontal="left" vertical="center" wrapText="1"/>
    </xf>
    <xf numFmtId="38" fontId="32" fillId="0" borderId="38" xfId="2" applyFont="1" applyFill="1" applyBorder="1" applyAlignment="1">
      <alignment horizontal="center" vertical="center" wrapText="1" shrinkToFit="1"/>
    </xf>
    <xf numFmtId="38" fontId="32" fillId="0" borderId="4" xfId="2" applyFont="1" applyFill="1" applyBorder="1" applyAlignment="1">
      <alignment horizontal="center" vertical="center" wrapText="1" shrinkToFit="1"/>
    </xf>
    <xf numFmtId="38" fontId="32" fillId="0" borderId="39" xfId="2" applyFont="1" applyFill="1" applyBorder="1" applyAlignment="1">
      <alignment horizontal="center" vertical="center" wrapText="1" shrinkToFit="1"/>
    </xf>
    <xf numFmtId="38" fontId="32" fillId="0" borderId="28" xfId="2" applyFont="1" applyFill="1" applyBorder="1" applyAlignment="1">
      <alignment horizontal="center" vertical="center" wrapText="1" shrinkToFit="1"/>
    </xf>
    <xf numFmtId="38" fontId="32" fillId="4" borderId="43" xfId="2" applyFont="1" applyFill="1" applyBorder="1" applyAlignment="1">
      <alignment horizontal="center" vertical="center" shrinkToFit="1"/>
    </xf>
    <xf numFmtId="38" fontId="32" fillId="4" borderId="6" xfId="2" applyFont="1" applyFill="1" applyBorder="1" applyAlignment="1">
      <alignment horizontal="center" vertical="center" shrinkToFit="1"/>
    </xf>
    <xf numFmtId="38" fontId="32" fillId="0" borderId="43" xfId="2" applyFont="1" applyFill="1" applyBorder="1" applyAlignment="1">
      <alignment horizontal="center" vertical="center" shrinkToFit="1"/>
    </xf>
    <xf numFmtId="38" fontId="32" fillId="0" borderId="6" xfId="2" applyFont="1" applyFill="1" applyBorder="1" applyAlignment="1">
      <alignment horizontal="center" vertical="center" shrinkToFit="1"/>
    </xf>
    <xf numFmtId="38" fontId="32" fillId="0" borderId="1" xfId="1" applyFont="1" applyFill="1" applyBorder="1" applyAlignment="1">
      <alignment horizontal="center" vertical="center" wrapText="1" shrinkToFit="1"/>
    </xf>
    <xf numFmtId="0" fontId="32" fillId="0" borderId="42" xfId="0" applyFont="1" applyBorder="1" applyAlignment="1">
      <alignment horizontal="left" vertical="top" wrapText="1"/>
    </xf>
    <xf numFmtId="0" fontId="32" fillId="0" borderId="0" xfId="0" applyFont="1" applyBorder="1" applyAlignment="1">
      <alignment horizontal="left" vertical="top" wrapText="1"/>
    </xf>
    <xf numFmtId="38" fontId="32" fillId="4" borderId="43" xfId="2" applyFont="1" applyFill="1" applyBorder="1" applyAlignment="1" applyProtection="1">
      <alignment horizontal="center" vertical="center" shrinkToFit="1"/>
    </xf>
    <xf numFmtId="38" fontId="32" fillId="4" borderId="6" xfId="2" applyFont="1" applyFill="1" applyBorder="1" applyAlignment="1" applyProtection="1">
      <alignment horizontal="center" vertical="center" shrinkToFit="1"/>
    </xf>
    <xf numFmtId="38" fontId="32" fillId="0" borderId="43" xfId="2" applyFont="1" applyFill="1" applyBorder="1" applyAlignment="1" applyProtection="1">
      <alignment horizontal="center" vertical="center" shrinkToFit="1"/>
      <protection locked="0"/>
    </xf>
    <xf numFmtId="38" fontId="32" fillId="0" borderId="6" xfId="2" applyFont="1" applyFill="1" applyBorder="1" applyAlignment="1" applyProtection="1">
      <alignment horizontal="center" vertical="center" shrinkToFit="1"/>
      <protection locked="0"/>
    </xf>
    <xf numFmtId="38" fontId="32" fillId="0" borderId="38" xfId="2" applyFont="1" applyFill="1" applyBorder="1" applyAlignment="1" applyProtection="1">
      <alignment horizontal="center" vertical="center" shrinkToFit="1"/>
      <protection locked="0"/>
    </xf>
    <xf numFmtId="38" fontId="32" fillId="0" borderId="4" xfId="2" applyFont="1" applyFill="1" applyBorder="1" applyAlignment="1" applyProtection="1">
      <alignment horizontal="center" vertical="center" shrinkToFit="1"/>
      <protection locked="0"/>
    </xf>
    <xf numFmtId="38" fontId="32" fillId="0" borderId="39" xfId="2" applyFont="1" applyFill="1" applyBorder="1" applyAlignment="1" applyProtection="1">
      <alignment horizontal="center" vertical="center" shrinkToFit="1"/>
      <protection locked="0"/>
    </xf>
    <xf numFmtId="38" fontId="32" fillId="0" borderId="28" xfId="2" applyFont="1" applyFill="1" applyBorder="1" applyAlignment="1" applyProtection="1">
      <alignment horizontal="center" vertical="center" shrinkToFit="1"/>
      <protection locked="0"/>
    </xf>
    <xf numFmtId="0" fontId="32" fillId="0" borderId="0" xfId="0" applyFont="1" applyBorder="1" applyAlignment="1" applyProtection="1">
      <alignment horizontal="center" vertical="center" wrapText="1"/>
      <protection locked="0"/>
    </xf>
    <xf numFmtId="0" fontId="63" fillId="0" borderId="1" xfId="13" applyFont="1" applyBorder="1" applyAlignment="1">
      <alignment horizontal="center" vertical="center" wrapText="1"/>
    </xf>
    <xf numFmtId="0" fontId="66" fillId="0" borderId="1" xfId="13" applyFont="1" applyBorder="1" applyAlignment="1">
      <alignment horizontal="center" vertical="center" wrapText="1"/>
    </xf>
    <xf numFmtId="0" fontId="66" fillId="10" borderId="43" xfId="13" applyFont="1" applyFill="1" applyBorder="1" applyAlignment="1">
      <alignment horizontal="center" vertical="center" wrapText="1"/>
    </xf>
    <xf numFmtId="0" fontId="66" fillId="10" borderId="44" xfId="13" applyFont="1" applyFill="1" applyBorder="1" applyAlignment="1">
      <alignment horizontal="center" vertical="center" wrapText="1"/>
    </xf>
    <xf numFmtId="0" fontId="66" fillId="10" borderId="6" xfId="13" applyFont="1" applyFill="1" applyBorder="1" applyAlignment="1">
      <alignment horizontal="center" vertical="center" wrapText="1"/>
    </xf>
    <xf numFmtId="0" fontId="63" fillId="10" borderId="38" xfId="13" applyFont="1" applyFill="1" applyBorder="1" applyAlignment="1">
      <alignment horizontal="center" vertical="center"/>
    </xf>
    <xf numFmtId="0" fontId="63" fillId="10" borderId="42" xfId="13" applyFont="1" applyFill="1" applyBorder="1" applyAlignment="1">
      <alignment horizontal="center" vertical="center"/>
    </xf>
    <xf numFmtId="0" fontId="14" fillId="0" borderId="0" xfId="4" applyFont="1" applyAlignment="1" applyProtection="1">
      <alignment horizontal="left" vertical="center"/>
      <protection locked="0"/>
    </xf>
    <xf numFmtId="0" fontId="18" fillId="0" borderId="1" xfId="4" applyFont="1" applyFill="1" applyBorder="1" applyAlignment="1" applyProtection="1">
      <alignment horizontal="center" vertical="center"/>
      <protection locked="0"/>
    </xf>
    <xf numFmtId="0" fontId="0" fillId="0" borderId="1" xfId="0" applyBorder="1" applyAlignment="1" applyProtection="1">
      <alignment vertical="center"/>
      <protection locked="0"/>
    </xf>
    <xf numFmtId="0" fontId="14" fillId="0" borderId="1" xfId="4" applyFont="1" applyFill="1" applyBorder="1" applyAlignment="1" applyProtection="1">
      <alignment horizontal="left" vertical="top" wrapText="1"/>
      <protection locked="0"/>
    </xf>
    <xf numFmtId="0" fontId="14" fillId="0" borderId="43" xfId="4" applyFont="1" applyFill="1" applyBorder="1" applyAlignment="1" applyProtection="1">
      <alignment vertical="center" wrapText="1"/>
      <protection locked="0"/>
    </xf>
    <xf numFmtId="0" fontId="14" fillId="0" borderId="44" xfId="4" applyFont="1" applyFill="1" applyBorder="1" applyAlignment="1" applyProtection="1">
      <alignment vertical="center" wrapText="1"/>
      <protection locked="0"/>
    </xf>
    <xf numFmtId="0" fontId="14" fillId="0" borderId="6" xfId="4" applyFont="1" applyFill="1" applyBorder="1" applyAlignment="1" applyProtection="1">
      <alignment vertical="center" wrapText="1"/>
      <protection locked="0"/>
    </xf>
    <xf numFmtId="0" fontId="14" fillId="0" borderId="1" xfId="4" applyFont="1" applyFill="1" applyBorder="1" applyAlignment="1" applyProtection="1">
      <alignment horizontal="center" vertical="center" wrapText="1"/>
      <protection locked="0"/>
    </xf>
    <xf numFmtId="0" fontId="14" fillId="0" borderId="1" xfId="4" applyFont="1" applyFill="1" applyBorder="1" applyAlignment="1" applyProtection="1">
      <alignment horizontal="center" vertical="center" shrinkToFit="1"/>
      <protection locked="0"/>
    </xf>
    <xf numFmtId="38" fontId="14" fillId="0" borderId="38" xfId="3" applyFont="1" applyFill="1" applyBorder="1" applyAlignment="1" applyProtection="1">
      <alignment horizontal="center" vertical="center"/>
      <protection locked="0"/>
    </xf>
    <xf numFmtId="38" fontId="14" fillId="0" borderId="4" xfId="3" applyFont="1" applyFill="1" applyBorder="1" applyAlignment="1" applyProtection="1">
      <alignment horizontal="center" vertical="center"/>
      <protection locked="0"/>
    </xf>
    <xf numFmtId="38" fontId="14" fillId="0" borderId="67" xfId="3" applyFont="1" applyFill="1" applyBorder="1" applyAlignment="1" applyProtection="1">
      <alignment horizontal="center" vertical="center" wrapText="1"/>
      <protection locked="0"/>
    </xf>
    <xf numFmtId="0" fontId="0" fillId="0" borderId="41"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38" fontId="14" fillId="0" borderId="68" xfId="3" applyFont="1" applyFill="1" applyBorder="1" applyAlignment="1" applyProtection="1">
      <alignment horizontal="left" vertical="top"/>
      <protection locked="0"/>
    </xf>
    <xf numFmtId="0" fontId="0" fillId="0" borderId="69" xfId="0" applyBorder="1" applyAlignment="1" applyProtection="1">
      <alignment horizontal="left" vertical="top"/>
      <protection locked="0"/>
    </xf>
    <xf numFmtId="0" fontId="0" fillId="0" borderId="70" xfId="0" applyBorder="1" applyAlignment="1" applyProtection="1">
      <alignment horizontal="left" vertical="top"/>
      <protection locked="0"/>
    </xf>
    <xf numFmtId="0" fontId="0" fillId="0" borderId="42" xfId="0" applyBorder="1" applyAlignment="1" applyProtection="1">
      <alignment horizontal="left" vertical="top"/>
      <protection locked="0"/>
    </xf>
    <xf numFmtId="0" fontId="0" fillId="0" borderId="0" xfId="0" applyAlignment="1" applyProtection="1">
      <alignment horizontal="left" vertical="top"/>
      <protection locked="0"/>
    </xf>
    <xf numFmtId="0" fontId="0" fillId="0" borderId="20" xfId="0" applyBorder="1" applyAlignment="1" applyProtection="1">
      <alignment horizontal="left" vertical="top"/>
      <protection locked="0"/>
    </xf>
    <xf numFmtId="0" fontId="0" fillId="0" borderId="39" xfId="0" applyBorder="1" applyAlignment="1" applyProtection="1">
      <alignment horizontal="left" vertical="top"/>
      <protection locked="0"/>
    </xf>
    <xf numFmtId="0" fontId="0" fillId="0" borderId="2" xfId="0" applyBorder="1" applyAlignment="1" applyProtection="1">
      <alignment horizontal="left" vertical="top"/>
      <protection locked="0"/>
    </xf>
    <xf numFmtId="0" fontId="0" fillId="0" borderId="28" xfId="0" applyBorder="1" applyAlignment="1" applyProtection="1">
      <alignment horizontal="left" vertical="top"/>
      <protection locked="0"/>
    </xf>
    <xf numFmtId="38" fontId="14" fillId="0" borderId="42" xfId="3" applyFont="1" applyFill="1" applyBorder="1" applyAlignment="1" applyProtection="1">
      <alignment horizontal="center" vertical="center"/>
      <protection locked="0"/>
    </xf>
    <xf numFmtId="38" fontId="14" fillId="0" borderId="20" xfId="3" applyFont="1" applyFill="1" applyBorder="1" applyAlignment="1" applyProtection="1">
      <alignment horizontal="center" vertical="center"/>
      <protection locked="0"/>
    </xf>
    <xf numFmtId="38" fontId="14" fillId="0" borderId="43" xfId="1" applyFont="1" applyBorder="1" applyAlignment="1" applyProtection="1">
      <alignment vertical="center"/>
      <protection locked="0"/>
    </xf>
    <xf numFmtId="38" fontId="14" fillId="0" borderId="44" xfId="1" applyFont="1" applyBorder="1" applyAlignment="1" applyProtection="1">
      <alignment vertical="center"/>
      <protection locked="0"/>
    </xf>
    <xf numFmtId="38" fontId="14" fillId="0" borderId="6" xfId="1" applyFont="1" applyBorder="1" applyAlignment="1" applyProtection="1">
      <alignment vertical="center"/>
      <protection locked="0"/>
    </xf>
    <xf numFmtId="0" fontId="17" fillId="0" borderId="43" xfId="4" applyFont="1" applyFill="1" applyBorder="1" applyAlignment="1" applyProtection="1">
      <alignment horizontal="center" vertical="center" shrinkToFit="1"/>
      <protection locked="0"/>
    </xf>
    <xf numFmtId="0" fontId="17" fillId="0" borderId="44" xfId="4" applyFont="1" applyFill="1" applyBorder="1" applyAlignment="1" applyProtection="1">
      <alignment horizontal="center" vertical="center" shrinkToFit="1"/>
      <protection locked="0"/>
    </xf>
    <xf numFmtId="0" fontId="14" fillId="0" borderId="43" xfId="4" applyFont="1" applyFill="1" applyBorder="1" applyAlignment="1">
      <alignment horizontal="center" vertical="center" wrapText="1"/>
    </xf>
    <xf numFmtId="0" fontId="14" fillId="0" borderId="6" xfId="4" applyFont="1" applyFill="1" applyBorder="1" applyAlignment="1">
      <alignment horizontal="center" vertical="center" wrapText="1"/>
    </xf>
    <xf numFmtId="0" fontId="17" fillId="0" borderId="6" xfId="4" applyFont="1" applyFill="1" applyBorder="1" applyAlignment="1" applyProtection="1">
      <alignment horizontal="center" vertical="center" shrinkToFit="1"/>
      <protection locked="0"/>
    </xf>
    <xf numFmtId="38" fontId="24" fillId="0" borderId="54" xfId="3" applyFont="1" applyFill="1" applyBorder="1" applyAlignment="1">
      <alignment horizontal="center" vertical="center" wrapText="1"/>
    </xf>
    <xf numFmtId="38" fontId="24" fillId="0" borderId="55" xfId="3" applyFont="1" applyFill="1" applyBorder="1" applyAlignment="1">
      <alignment horizontal="center" vertical="center" wrapText="1"/>
    </xf>
    <xf numFmtId="38" fontId="24" fillId="0" borderId="53" xfId="3" applyFont="1" applyFill="1" applyBorder="1" applyAlignment="1">
      <alignment horizontal="center" vertical="center" wrapText="1"/>
    </xf>
    <xf numFmtId="38" fontId="24" fillId="0" borderId="5" xfId="3" applyFont="1" applyFill="1" applyBorder="1" applyAlignment="1">
      <alignment horizontal="center" vertical="center" wrapText="1"/>
    </xf>
    <xf numFmtId="38" fontId="24" fillId="0" borderId="62" xfId="3" applyFont="1" applyFill="1" applyBorder="1" applyAlignment="1">
      <alignment horizontal="center" vertical="center" wrapText="1"/>
    </xf>
    <xf numFmtId="38" fontId="24" fillId="0" borderId="63" xfId="3" applyFont="1" applyFill="1" applyBorder="1" applyAlignment="1">
      <alignment horizontal="center" vertical="center" wrapText="1"/>
    </xf>
    <xf numFmtId="38" fontId="24" fillId="0" borderId="65" xfId="3" applyFont="1" applyFill="1" applyBorder="1" applyAlignment="1">
      <alignment horizontal="left" vertical="center" wrapText="1"/>
    </xf>
    <xf numFmtId="38" fontId="24" fillId="0" borderId="64" xfId="3" applyFont="1" applyFill="1" applyBorder="1" applyAlignment="1">
      <alignment horizontal="left" vertical="center" wrapText="1"/>
    </xf>
    <xf numFmtId="0" fontId="23" fillId="0" borderId="64" xfId="5" applyFont="1" applyBorder="1" applyAlignment="1"/>
    <xf numFmtId="38" fontId="24" fillId="0" borderId="66" xfId="3" applyFont="1" applyFill="1" applyBorder="1" applyAlignment="1">
      <alignment horizontal="left" vertical="center" wrapText="1"/>
    </xf>
    <xf numFmtId="38" fontId="24" fillId="0" borderId="22" xfId="3" applyFont="1" applyFill="1" applyBorder="1" applyAlignment="1">
      <alignment horizontal="left" vertical="center" wrapText="1"/>
    </xf>
    <xf numFmtId="0" fontId="23" fillId="0" borderId="22" xfId="5" applyFont="1" applyBorder="1" applyAlignment="1"/>
    <xf numFmtId="38" fontId="24" fillId="0" borderId="24" xfId="3" applyFont="1" applyFill="1" applyBorder="1" applyAlignment="1">
      <alignment horizontal="left" vertical="center" wrapText="1"/>
    </xf>
    <xf numFmtId="0" fontId="23" fillId="0" borderId="24" xfId="5" applyFont="1" applyBorder="1" applyAlignment="1">
      <alignment horizontal="left" vertical="center"/>
    </xf>
    <xf numFmtId="0" fontId="23" fillId="0" borderId="64" xfId="5" applyFont="1" applyBorder="1" applyAlignment="1">
      <alignment horizontal="left" vertical="center"/>
    </xf>
    <xf numFmtId="38" fontId="19" fillId="0" borderId="2" xfId="3" applyFont="1" applyFill="1" applyBorder="1" applyAlignment="1">
      <alignment horizontal="right" vertical="center"/>
    </xf>
    <xf numFmtId="0" fontId="23" fillId="0" borderId="58" xfId="5" applyFont="1" applyBorder="1" applyAlignment="1">
      <alignment horizontal="right" vertical="center"/>
    </xf>
    <xf numFmtId="38" fontId="19" fillId="0" borderId="5" xfId="3" applyFont="1" applyFill="1" applyBorder="1" applyAlignment="1">
      <alignment horizontal="center" vertical="center"/>
    </xf>
    <xf numFmtId="38" fontId="19" fillId="0" borderId="4" xfId="3" applyFont="1" applyFill="1" applyBorder="1" applyAlignment="1">
      <alignment horizontal="center" vertical="center"/>
    </xf>
    <xf numFmtId="0" fontId="19" fillId="0" borderId="14" xfId="5" applyFont="1" applyBorder="1" applyAlignment="1">
      <alignment horizontal="center" vertical="center"/>
    </xf>
    <xf numFmtId="0" fontId="19" fillId="0" borderId="16" xfId="5" applyFont="1" applyBorder="1" applyAlignment="1">
      <alignment horizontal="center" vertical="center"/>
    </xf>
    <xf numFmtId="38" fontId="24" fillId="0" borderId="7" xfId="3" applyFont="1" applyFill="1" applyBorder="1" applyAlignment="1">
      <alignment horizontal="left" vertical="center" wrapText="1"/>
    </xf>
    <xf numFmtId="38" fontId="24" fillId="0" borderId="8" xfId="3" applyFont="1" applyFill="1" applyBorder="1" applyAlignment="1">
      <alignment horizontal="left" vertical="center" wrapText="1"/>
    </xf>
    <xf numFmtId="0" fontId="23" fillId="0" borderId="8" xfId="5" applyFont="1" applyBorder="1" applyAlignment="1"/>
    <xf numFmtId="38" fontId="19" fillId="0" borderId="60" xfId="3" applyFont="1" applyFill="1" applyBorder="1" applyAlignment="1">
      <alignment horizontal="center" vertical="center" textRotation="255" wrapText="1"/>
    </xf>
    <xf numFmtId="0" fontId="23" fillId="0" borderId="51" xfId="5" applyFont="1" applyBorder="1" applyAlignment="1">
      <alignment horizontal="center" vertical="center" textRotation="255" wrapText="1"/>
    </xf>
    <xf numFmtId="0" fontId="23" fillId="0" borderId="61" xfId="5" applyFont="1" applyBorder="1" applyAlignment="1">
      <alignment horizontal="center" vertical="center" textRotation="255" wrapText="1"/>
    </xf>
    <xf numFmtId="178" fontId="23" fillId="2" borderId="45" xfId="3" applyNumberFormat="1" applyFont="1" applyFill="1" applyBorder="1" applyAlignment="1" applyProtection="1">
      <alignment horizontal="right" vertical="center"/>
      <protection locked="0"/>
    </xf>
    <xf numFmtId="0" fontId="0" fillId="0" borderId="56" xfId="0" applyBorder="1" applyAlignment="1">
      <alignment horizontal="right" vertical="center"/>
    </xf>
    <xf numFmtId="178" fontId="24" fillId="0" borderId="5" xfId="3" applyNumberFormat="1" applyFont="1" applyFill="1" applyBorder="1" applyAlignment="1">
      <alignment horizontal="center" vertical="center"/>
    </xf>
    <xf numFmtId="0" fontId="0" fillId="0" borderId="2" xfId="0" applyBorder="1" applyAlignment="1">
      <alignment horizontal="center" vertical="center"/>
    </xf>
    <xf numFmtId="0" fontId="0" fillId="0" borderId="46" xfId="0" applyBorder="1" applyAlignment="1">
      <alignment horizontal="right" vertical="center"/>
    </xf>
    <xf numFmtId="0" fontId="0" fillId="0" borderId="30" xfId="0" applyBorder="1" applyAlignment="1">
      <alignment horizontal="center" vertical="center"/>
    </xf>
    <xf numFmtId="38" fontId="19" fillId="0" borderId="47" xfId="3" applyFont="1" applyFill="1" applyBorder="1" applyAlignment="1">
      <alignment horizontal="center" vertical="center"/>
    </xf>
    <xf numFmtId="0" fontId="0" fillId="0" borderId="48" xfId="0" applyBorder="1" applyAlignment="1">
      <alignment horizontal="center" vertical="center"/>
    </xf>
    <xf numFmtId="0" fontId="0" fillId="0" borderId="49" xfId="0" applyBorder="1" applyAlignment="1">
      <alignment horizontal="center" vertical="center"/>
    </xf>
    <xf numFmtId="38" fontId="22" fillId="0" borderId="0" xfId="3" applyFont="1" applyFill="1" applyBorder="1" applyAlignment="1">
      <alignment horizontal="left" vertical="center"/>
    </xf>
    <xf numFmtId="0" fontId="0" fillId="0" borderId="0" xfId="0" applyAlignment="1">
      <alignment vertical="center"/>
    </xf>
    <xf numFmtId="38" fontId="19" fillId="0" borderId="50" xfId="3" applyFont="1" applyFill="1" applyBorder="1" applyAlignment="1">
      <alignment horizontal="center" vertical="center" textRotation="255" wrapText="1"/>
    </xf>
    <xf numFmtId="0" fontId="23" fillId="0" borderId="52" xfId="5" applyFont="1" applyBorder="1" applyAlignment="1">
      <alignment horizontal="center" vertical="center" textRotation="255" wrapText="1"/>
    </xf>
    <xf numFmtId="179" fontId="23" fillId="0" borderId="45" xfId="3" applyNumberFormat="1" applyFont="1" applyFill="1" applyBorder="1" applyAlignment="1">
      <alignment horizontal="right" vertical="center"/>
    </xf>
    <xf numFmtId="178" fontId="24" fillId="0" borderId="57" xfId="3" applyNumberFormat="1" applyFont="1" applyFill="1" applyBorder="1" applyAlignment="1">
      <alignment horizontal="center" vertical="center"/>
    </xf>
    <xf numFmtId="0" fontId="0" fillId="0" borderId="58" xfId="0" applyBorder="1" applyAlignment="1">
      <alignment horizontal="center" vertical="center"/>
    </xf>
    <xf numFmtId="0" fontId="0" fillId="0" borderId="59" xfId="0" applyBorder="1" applyAlignment="1">
      <alignment horizontal="center" vertical="center"/>
    </xf>
    <xf numFmtId="38" fontId="19" fillId="0" borderId="10" xfId="3" applyFont="1" applyFill="1" applyBorder="1" applyAlignment="1">
      <alignment horizontal="center" vertical="center"/>
    </xf>
    <xf numFmtId="38" fontId="19" fillId="0" borderId="0" xfId="3" applyFont="1" applyFill="1" applyBorder="1" applyAlignment="1">
      <alignment horizontal="center" vertical="center"/>
    </xf>
    <xf numFmtId="0" fontId="19" fillId="0" borderId="11" xfId="5" applyFont="1" applyBorder="1" applyAlignment="1">
      <alignment horizontal="center" vertical="center"/>
    </xf>
    <xf numFmtId="0" fontId="19" fillId="0" borderId="5" xfId="5" applyFont="1" applyBorder="1" applyAlignment="1">
      <alignment vertical="center"/>
    </xf>
    <xf numFmtId="0" fontId="19" fillId="0" borderId="4" xfId="5" applyFont="1" applyBorder="1" applyAlignment="1">
      <alignment vertical="center"/>
    </xf>
    <xf numFmtId="177" fontId="19" fillId="0" borderId="14" xfId="5" applyNumberFormat="1" applyFont="1" applyBorder="1" applyAlignment="1">
      <alignment horizontal="right" vertical="center"/>
    </xf>
    <xf numFmtId="38" fontId="19" fillId="0" borderId="7" xfId="3" applyFont="1" applyFill="1"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14" fillId="0" borderId="1" xfId="4" applyFont="1" applyFill="1" applyBorder="1" applyAlignment="1" applyProtection="1">
      <alignment vertical="center" wrapText="1"/>
      <protection locked="0"/>
    </xf>
    <xf numFmtId="0" fontId="14" fillId="0" borderId="43" xfId="4" applyFont="1" applyFill="1" applyBorder="1" applyAlignment="1" applyProtection="1">
      <alignment horizontal="center" vertical="center" wrapText="1"/>
      <protection locked="0"/>
    </xf>
    <xf numFmtId="0" fontId="14" fillId="0" borderId="6" xfId="4" applyFont="1" applyFill="1" applyBorder="1" applyAlignment="1" applyProtection="1">
      <alignment horizontal="center" vertical="center" wrapText="1"/>
      <protection locked="0"/>
    </xf>
    <xf numFmtId="38" fontId="14" fillId="0" borderId="68" xfId="3" applyFont="1" applyFill="1" applyBorder="1" applyAlignment="1" applyProtection="1">
      <alignment horizontal="center" vertical="center" wrapText="1"/>
      <protection locked="0"/>
    </xf>
    <xf numFmtId="0" fontId="0" fillId="0" borderId="69" xfId="0" applyBorder="1" applyAlignment="1" applyProtection="1">
      <alignment horizontal="center" vertical="center"/>
      <protection locked="0"/>
    </xf>
    <xf numFmtId="0" fontId="0" fillId="0" borderId="70" xfId="0" applyBorder="1" applyAlignment="1" applyProtection="1">
      <alignment horizontal="center" vertical="center"/>
      <protection locked="0"/>
    </xf>
    <xf numFmtId="0" fontId="0" fillId="0" borderId="42" xfId="0" applyBorder="1" applyAlignment="1" applyProtection="1">
      <alignment horizontal="center" vertical="center"/>
      <protection locked="0"/>
    </xf>
    <xf numFmtId="0" fontId="0" fillId="0" borderId="0" xfId="0"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39" xfId="0"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0" fillId="0" borderId="28" xfId="0" applyBorder="1" applyAlignment="1" applyProtection="1">
      <alignment horizontal="center" vertical="center"/>
      <protection locked="0"/>
    </xf>
  </cellXfs>
  <cellStyles count="16">
    <cellStyle name="パーセント 2" xfId="9"/>
    <cellStyle name="パーセント 2 2" xfId="12"/>
    <cellStyle name="パーセント 2 2 2" xfId="15"/>
    <cellStyle name="桁区切り" xfId="1" builtinId="6"/>
    <cellStyle name="桁区切り 2" xfId="2"/>
    <cellStyle name="桁区切り 3" xfId="3"/>
    <cellStyle name="桁区切り 4" xfId="8"/>
    <cellStyle name="桁区切り 4 2" xfId="11"/>
    <cellStyle name="桁区切り 4 2 2" xfId="14"/>
    <cellStyle name="標準" xfId="0" builtinId="0"/>
    <cellStyle name="標準 2" xfId="4"/>
    <cellStyle name="標準 3" xfId="6"/>
    <cellStyle name="標準 4" xfId="7"/>
    <cellStyle name="標準 4 2" xfId="10"/>
    <cellStyle name="標準 4 2 2" xfId="13"/>
    <cellStyle name="標準_【080317作業済み】別紙様式第３別紙２　（案）保険者提出資料(修正版)" xfId="5"/>
  </cellStyles>
  <dxfs count="6">
    <dxf>
      <font>
        <b/>
        <i val="0"/>
        <color rgb="FFFFFFFF"/>
      </font>
      <fill>
        <patternFill>
          <bgColor rgb="FFFF0000"/>
        </patternFill>
      </fill>
    </dxf>
    <dxf>
      <font>
        <b/>
        <i val="0"/>
        <color rgb="FFFFFFFF"/>
      </font>
      <fill>
        <patternFill>
          <bgColor rgb="FFFF0000"/>
        </patternFill>
      </fill>
    </dxf>
    <dxf>
      <font>
        <b/>
        <i val="0"/>
        <color rgb="FFFFFFFF"/>
      </font>
      <fill>
        <patternFill>
          <bgColor rgb="FFFF0000"/>
        </patternFill>
      </fill>
    </dxf>
    <dxf>
      <font>
        <b/>
        <i val="0"/>
        <color rgb="FFFFFFFF"/>
      </font>
      <fill>
        <patternFill>
          <bgColor rgb="FFFF0000"/>
        </patternFill>
      </fill>
    </dxf>
    <dxf>
      <font>
        <b/>
        <i val="0"/>
        <color rgb="FFFFFFFF"/>
      </font>
      <fill>
        <patternFill>
          <bgColor rgb="FFFF0000"/>
        </patternFill>
      </fill>
    </dxf>
    <dxf>
      <font>
        <b/>
        <i val="0"/>
        <color rgb="FFFFFFFF"/>
      </font>
      <fill>
        <patternFill>
          <bgColor rgb="FFFF0000"/>
        </patternFill>
      </fill>
    </dxf>
  </dxfs>
  <tableStyles count="0" defaultTableStyle="TableStyleMedium9" defaultPivotStyle="PivotStyleLight16"/>
  <colors>
    <mruColors>
      <color rgb="FFFFFFFF"/>
      <color rgb="FFFBFD9D"/>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'（参考）加算額'!$G$9</c:f>
              <c:strCache>
                <c:ptCount val="1"/>
                <c:pt idx="0">
                  <c:v>枠内医療資源</c:v>
                </c:pt>
              </c:strCache>
            </c:strRef>
          </c:tx>
          <c:spPr>
            <a:solidFill>
              <a:schemeClr val="accent2"/>
            </a:solidFill>
          </c:spPr>
          <c:invertIfNegative val="0"/>
          <c:val>
            <c:numRef>
              <c:f>'（参考）加算額'!$H$9</c:f>
              <c:numCache>
                <c:formatCode>#,##0_);[Red]\(#,##0\)</c:formatCode>
                <c:ptCount val="1"/>
                <c:pt idx="0">
                  <c:v>#N/A</c:v>
                </c:pt>
              </c:numCache>
            </c:numRef>
          </c:val>
        </c:ser>
        <c:ser>
          <c:idx val="1"/>
          <c:order val="1"/>
          <c:tx>
            <c:strRef>
              <c:f>'（参考）加算額'!$G$10</c:f>
              <c:strCache>
                <c:ptCount val="1"/>
                <c:pt idx="0">
                  <c:v>その他事業</c:v>
                </c:pt>
              </c:strCache>
            </c:strRef>
          </c:tx>
          <c:spPr>
            <a:solidFill>
              <a:schemeClr val="accent1">
                <a:lumMod val="40000"/>
                <a:lumOff val="60000"/>
              </a:schemeClr>
            </a:solidFill>
          </c:spPr>
          <c:invertIfNegative val="0"/>
          <c:dLbls>
            <c:dLbl>
              <c:idx val="0"/>
              <c:layout>
                <c:manualLayout>
                  <c:x val="-2.0300815778911585E-3"/>
                  <c:y val="-0.22431314790687135"/>
                </c:manualLayout>
              </c:layout>
              <c:dLblPos val="ctr"/>
              <c:showLegendKey val="0"/>
              <c:showVal val="1"/>
              <c:showCatName val="0"/>
              <c:showSerName val="0"/>
              <c:showPercent val="0"/>
              <c:showBubbleSize val="0"/>
            </c:dLbl>
            <c:dLblPos val="ctr"/>
            <c:showLegendKey val="0"/>
            <c:showVal val="1"/>
            <c:showCatName val="0"/>
            <c:showSerName val="0"/>
            <c:showPercent val="0"/>
            <c:showBubbleSize val="0"/>
            <c:showLeaderLines val="0"/>
          </c:dLbls>
          <c:val>
            <c:numRef>
              <c:f>'（参考）加算額'!$H$10</c:f>
              <c:numCache>
                <c:formatCode>#,##0_);[Red]\(#,##0\)</c:formatCode>
                <c:ptCount val="1"/>
                <c:pt idx="0">
                  <c:v>#N/A</c:v>
                </c:pt>
              </c:numCache>
            </c:numRef>
          </c:val>
        </c:ser>
        <c:ser>
          <c:idx val="2"/>
          <c:order val="2"/>
          <c:tx>
            <c:strRef>
              <c:f>'（参考）加算額'!$G$11</c:f>
              <c:strCache>
                <c:ptCount val="1"/>
                <c:pt idx="0">
                  <c:v>枠内ドック</c:v>
                </c:pt>
              </c:strCache>
            </c:strRef>
          </c:tx>
          <c:spPr>
            <a:solidFill>
              <a:schemeClr val="accent3"/>
            </a:solidFill>
          </c:spPr>
          <c:invertIfNegative val="0"/>
          <c:dLbls>
            <c:dLbl>
              <c:idx val="0"/>
              <c:layout>
                <c:manualLayout>
                  <c:x val="0"/>
                  <c:y val="5.6648336494092441E-2"/>
                </c:manualLayout>
              </c:layout>
              <c:dLblPos val="ctr"/>
              <c:showLegendKey val="0"/>
              <c:showVal val="1"/>
              <c:showCatName val="0"/>
              <c:showSerName val="0"/>
              <c:showPercent val="0"/>
              <c:showBubbleSize val="0"/>
            </c:dLbl>
            <c:dLblPos val="ctr"/>
            <c:showLegendKey val="0"/>
            <c:showVal val="1"/>
            <c:showCatName val="0"/>
            <c:showSerName val="0"/>
            <c:showPercent val="0"/>
            <c:showBubbleSize val="0"/>
            <c:showLeaderLines val="0"/>
          </c:dLbls>
          <c:val>
            <c:numRef>
              <c:f>'（参考）加算額'!$H$11</c:f>
              <c:numCache>
                <c:formatCode>#,##0_);[Red]\(#,##0\)</c:formatCode>
                <c:ptCount val="1"/>
                <c:pt idx="0">
                  <c:v>#N/A</c:v>
                </c:pt>
              </c:numCache>
            </c:numRef>
          </c:val>
        </c:ser>
        <c:ser>
          <c:idx val="3"/>
          <c:order val="3"/>
          <c:tx>
            <c:strRef>
              <c:f>'（参考）加算額'!$G$12</c:f>
              <c:strCache>
                <c:ptCount val="1"/>
                <c:pt idx="0">
                  <c:v>ドック加算</c:v>
                </c:pt>
              </c:strCache>
            </c:strRef>
          </c:tx>
          <c:spPr>
            <a:solidFill>
              <a:schemeClr val="accent3">
                <a:lumMod val="60000"/>
                <a:lumOff val="40000"/>
              </a:schemeClr>
            </a:solidFill>
          </c:spPr>
          <c:invertIfNegative val="0"/>
          <c:dLbls>
            <c:dLbl>
              <c:idx val="0"/>
              <c:layout>
                <c:manualLayout>
                  <c:x val="0"/>
                  <c:y val="-0.22377622377622378"/>
                </c:manualLayout>
              </c:layout>
              <c:dLblPos val="ctr"/>
              <c:showLegendKey val="0"/>
              <c:showVal val="1"/>
              <c:showCatName val="0"/>
              <c:showSerName val="0"/>
              <c:showPercent val="0"/>
              <c:showBubbleSize val="0"/>
            </c:dLbl>
            <c:dLblPos val="ctr"/>
            <c:showLegendKey val="0"/>
            <c:showVal val="1"/>
            <c:showCatName val="0"/>
            <c:showSerName val="0"/>
            <c:showPercent val="0"/>
            <c:showBubbleSize val="0"/>
            <c:showLeaderLines val="0"/>
          </c:dLbls>
          <c:val>
            <c:numRef>
              <c:f>'（参考）加算額'!$H$12</c:f>
              <c:numCache>
                <c:formatCode>#,##0_);[Red]\(#,##0\)</c:formatCode>
                <c:ptCount val="1"/>
                <c:pt idx="0">
                  <c:v>160506113</c:v>
                </c:pt>
              </c:numCache>
            </c:numRef>
          </c:val>
        </c:ser>
        <c:ser>
          <c:idx val="4"/>
          <c:order val="4"/>
          <c:tx>
            <c:strRef>
              <c:f>'（参考）加算額'!$G$13</c:f>
              <c:strCache>
                <c:ptCount val="1"/>
                <c:pt idx="0">
                  <c:v>医療資源加算</c:v>
                </c:pt>
              </c:strCache>
            </c:strRef>
          </c:tx>
          <c:spPr>
            <a:solidFill>
              <a:schemeClr val="accent2">
                <a:lumMod val="40000"/>
                <a:lumOff val="60000"/>
              </a:schemeClr>
            </a:solidFill>
          </c:spPr>
          <c:invertIfNegative val="0"/>
          <c:dLbls>
            <c:dLbl>
              <c:idx val="0"/>
              <c:layout>
                <c:manualLayout>
                  <c:x val="0"/>
                  <c:y val="-3.8369304556354913E-2"/>
                </c:manualLayout>
              </c:layout>
              <c:dLblPos val="ctr"/>
              <c:showLegendKey val="0"/>
              <c:showVal val="1"/>
              <c:showCatName val="0"/>
              <c:showSerName val="0"/>
              <c:showPercent val="0"/>
              <c:showBubbleSize val="0"/>
            </c:dLbl>
            <c:dLblPos val="ctr"/>
            <c:showLegendKey val="0"/>
            <c:showVal val="1"/>
            <c:showCatName val="0"/>
            <c:showSerName val="0"/>
            <c:showPercent val="0"/>
            <c:showBubbleSize val="0"/>
            <c:showLeaderLines val="0"/>
          </c:dLbls>
          <c:val>
            <c:numRef>
              <c:f>'（参考）加算額'!$H$13</c:f>
              <c:numCache>
                <c:formatCode>#,##0_);[Red]\(#,##0\)</c:formatCode>
                <c:ptCount val="1"/>
                <c:pt idx="0">
                  <c:v>#N/A</c:v>
                </c:pt>
              </c:numCache>
            </c:numRef>
          </c:val>
        </c:ser>
        <c:ser>
          <c:idx val="5"/>
          <c:order val="5"/>
          <c:tx>
            <c:strRef>
              <c:f>'（参考）加算額'!$G$14</c:f>
              <c:strCache>
                <c:ptCount val="1"/>
                <c:pt idx="0">
                  <c:v>健診加算</c:v>
                </c:pt>
              </c:strCache>
            </c:strRef>
          </c:tx>
          <c:spPr>
            <a:solidFill>
              <a:schemeClr val="accent6">
                <a:lumMod val="40000"/>
                <a:lumOff val="60000"/>
              </a:schemeClr>
            </a:solidFill>
          </c:spPr>
          <c:invertIfNegative val="0"/>
          <c:dLbls>
            <c:dLbl>
              <c:idx val="0"/>
              <c:layout>
                <c:manualLayout>
                  <c:x val="9.5859459072150535E-17"/>
                  <c:y val="-0.22377622377622378"/>
                </c:manualLayout>
              </c:layout>
              <c:dLblPos val="ctr"/>
              <c:showLegendKey val="0"/>
              <c:showVal val="1"/>
              <c:showCatName val="0"/>
              <c:showSerName val="0"/>
              <c:showPercent val="0"/>
              <c:showBubbleSize val="0"/>
            </c:dLbl>
            <c:dLblPos val="ctr"/>
            <c:showLegendKey val="0"/>
            <c:showVal val="1"/>
            <c:showCatName val="0"/>
            <c:showSerName val="0"/>
            <c:showPercent val="0"/>
            <c:showBubbleSize val="0"/>
            <c:showLeaderLines val="0"/>
          </c:dLbls>
          <c:val>
            <c:numRef>
              <c:f>'（参考）加算額'!$H$14</c:f>
              <c:numCache>
                <c:formatCode>#,##0_);[Red]\(#,##0\)</c:formatCode>
                <c:ptCount val="1"/>
                <c:pt idx="0">
                  <c:v>#N/A</c:v>
                </c:pt>
              </c:numCache>
            </c:numRef>
          </c:val>
        </c:ser>
        <c:ser>
          <c:idx val="6"/>
          <c:order val="6"/>
          <c:tx>
            <c:strRef>
              <c:f>'（参考）加算額'!$G$15</c:f>
              <c:strCache>
                <c:ptCount val="1"/>
                <c:pt idx="0">
                  <c:v>先駆的加算</c:v>
                </c:pt>
              </c:strCache>
            </c:strRef>
          </c:tx>
          <c:spPr>
            <a:solidFill>
              <a:schemeClr val="accent6">
                <a:lumMod val="60000"/>
                <a:lumOff val="40000"/>
              </a:schemeClr>
            </a:solidFill>
          </c:spPr>
          <c:invertIfNegative val="0"/>
          <c:dLbls>
            <c:dLbl>
              <c:idx val="0"/>
              <c:layout>
                <c:manualLayout>
                  <c:x val="1.3324248300657609E-2"/>
                  <c:y val="3.8369304556354913E-2"/>
                </c:manualLayout>
              </c:layout>
              <c:dLblPos val="ctr"/>
              <c:showLegendKey val="0"/>
              <c:showVal val="1"/>
              <c:showCatName val="0"/>
              <c:showSerName val="0"/>
              <c:showPercent val="0"/>
              <c:showBubbleSize val="0"/>
            </c:dLbl>
            <c:dLblPos val="ctr"/>
            <c:showLegendKey val="0"/>
            <c:showVal val="1"/>
            <c:showCatName val="0"/>
            <c:showSerName val="0"/>
            <c:showPercent val="0"/>
            <c:showBubbleSize val="0"/>
            <c:showLeaderLines val="0"/>
          </c:dLbls>
          <c:val>
            <c:numRef>
              <c:f>'（参考）加算額'!$H$15</c:f>
              <c:numCache>
                <c:formatCode>#,##0_);[Red]\(#,##0\)</c:formatCode>
                <c:ptCount val="1"/>
                <c:pt idx="0">
                  <c:v>0</c:v>
                </c:pt>
              </c:numCache>
            </c:numRef>
          </c:val>
        </c:ser>
        <c:dLbls>
          <c:dLblPos val="ctr"/>
          <c:showLegendKey val="0"/>
          <c:showVal val="1"/>
          <c:showCatName val="0"/>
          <c:showSerName val="0"/>
          <c:showPercent val="0"/>
          <c:showBubbleSize val="0"/>
        </c:dLbls>
        <c:gapWidth val="40"/>
        <c:overlap val="100"/>
        <c:axId val="108576128"/>
        <c:axId val="108586112"/>
      </c:barChart>
      <c:catAx>
        <c:axId val="108576128"/>
        <c:scaling>
          <c:orientation val="minMax"/>
        </c:scaling>
        <c:delete val="1"/>
        <c:axPos val="l"/>
        <c:majorTickMark val="out"/>
        <c:minorTickMark val="none"/>
        <c:tickLblPos val="nextTo"/>
        <c:crossAx val="108586112"/>
        <c:crosses val="autoZero"/>
        <c:auto val="1"/>
        <c:lblAlgn val="ctr"/>
        <c:lblOffset val="100"/>
        <c:noMultiLvlLbl val="0"/>
      </c:catAx>
      <c:valAx>
        <c:axId val="108586112"/>
        <c:scaling>
          <c:orientation val="minMax"/>
          <c:min val="0"/>
        </c:scaling>
        <c:delete val="0"/>
        <c:axPos val="b"/>
        <c:majorGridlines/>
        <c:numFmt formatCode="#,##0_);[Red]\(#,##0\)" sourceLinked="1"/>
        <c:majorTickMark val="out"/>
        <c:minorTickMark val="none"/>
        <c:tickLblPos val="nextTo"/>
        <c:crossAx val="108576128"/>
        <c:crosses val="autoZero"/>
        <c:crossBetween val="between"/>
      </c:valAx>
    </c:plotArea>
    <c:legend>
      <c:legendPos val="b"/>
      <c:layout>
        <c:manualLayout>
          <c:xMode val="edge"/>
          <c:yMode val="edge"/>
          <c:x val="0.19842930180536977"/>
          <c:y val="0.7754506910412422"/>
          <c:w val="0.59626014344514267"/>
          <c:h val="0.16860525301470183"/>
        </c:manualLayout>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19</xdr:row>
      <xdr:rowOff>27516</xdr:rowOff>
    </xdr:from>
    <xdr:to>
      <xdr:col>7</xdr:col>
      <xdr:colOff>542925</xdr:colOff>
      <xdr:row>27</xdr:row>
      <xdr:rowOff>17990</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125671</xdr:colOff>
      <xdr:row>0</xdr:row>
      <xdr:rowOff>199760</xdr:rowOff>
    </xdr:from>
    <xdr:to>
      <xdr:col>5</xdr:col>
      <xdr:colOff>580754</xdr:colOff>
      <xdr:row>2</xdr:row>
      <xdr:rowOff>19844</xdr:rowOff>
    </xdr:to>
    <xdr:sp macro="" textlink="">
      <xdr:nvSpPr>
        <xdr:cNvPr id="3" name="正方形/長方形 2"/>
        <xdr:cNvSpPr/>
      </xdr:nvSpPr>
      <xdr:spPr>
        <a:xfrm>
          <a:off x="7471827" y="199760"/>
          <a:ext cx="455083" cy="201084"/>
        </a:xfrm>
        <a:prstGeom prst="rect">
          <a:avLst/>
        </a:prstGeom>
        <a:solidFill>
          <a:srgbClr val="FFFF00"/>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136255</xdr:colOff>
      <xdr:row>0</xdr:row>
      <xdr:rowOff>201083</xdr:rowOff>
    </xdr:from>
    <xdr:to>
      <xdr:col>6</xdr:col>
      <xdr:colOff>591338</xdr:colOff>
      <xdr:row>2</xdr:row>
      <xdr:rowOff>21167</xdr:rowOff>
    </xdr:to>
    <xdr:sp macro="" textlink="">
      <xdr:nvSpPr>
        <xdr:cNvPr id="4" name="正方形/長方形 3"/>
        <xdr:cNvSpPr/>
      </xdr:nvSpPr>
      <xdr:spPr>
        <a:xfrm>
          <a:off x="8775430" y="201083"/>
          <a:ext cx="455083" cy="210609"/>
        </a:xfrm>
        <a:prstGeom prst="rect">
          <a:avLst/>
        </a:prstGeom>
        <a:solidFill>
          <a:srgbClr val="FFFF00"/>
        </a:solidFill>
        <a:ln w="19050">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19050</xdr:colOff>
      <xdr:row>20</xdr:row>
      <xdr:rowOff>95250</xdr:rowOff>
    </xdr:from>
    <xdr:to>
      <xdr:col>6</xdr:col>
      <xdr:colOff>1562100</xdr:colOff>
      <xdr:row>24</xdr:row>
      <xdr:rowOff>57150</xdr:rowOff>
    </xdr:to>
    <xdr:sp macro="" textlink="">
      <xdr:nvSpPr>
        <xdr:cNvPr id="5" name="テキスト ボックス 4"/>
        <xdr:cNvSpPr txBox="1"/>
      </xdr:nvSpPr>
      <xdr:spPr>
        <a:xfrm>
          <a:off x="1571625" y="3448050"/>
          <a:ext cx="3533775" cy="64770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全て入力後、入力行以降の</a:t>
          </a:r>
          <a:r>
            <a:rPr kumimoji="1" lang="ja-JP" altLang="en-US" sz="1100">
              <a:solidFill>
                <a:srgbClr val="FF0000"/>
              </a:solidFill>
            </a:rPr>
            <a:t>不要な式を削除（</a:t>
          </a:r>
          <a:r>
            <a:rPr kumimoji="1" lang="en-US" altLang="ja-JP" sz="1100">
              <a:solidFill>
                <a:srgbClr val="FF0000"/>
              </a:solidFill>
            </a:rPr>
            <a:t>DEL</a:t>
          </a:r>
          <a:r>
            <a:rPr kumimoji="1" lang="ja-JP" altLang="en-US" sz="1100">
              <a:solidFill>
                <a:srgbClr val="FF0000"/>
              </a:solidFill>
            </a:rPr>
            <a:t>）</a:t>
          </a:r>
          <a:r>
            <a:rPr kumimoji="1" lang="ja-JP" altLang="en-US" sz="1100">
              <a:solidFill>
                <a:schemeClr val="dk1"/>
              </a:solidFill>
            </a:rPr>
            <a:t>し、</a:t>
          </a:r>
          <a:r>
            <a:rPr kumimoji="1" lang="ja-JP" altLang="en-US" sz="1100"/>
            <a:t>様式第</a:t>
          </a:r>
          <a:r>
            <a:rPr kumimoji="1" lang="en-US" altLang="ja-JP" sz="1100"/>
            <a:t>1</a:t>
          </a:r>
          <a:r>
            <a:rPr kumimoji="1" lang="ja-JP" altLang="en-US" sz="1100"/>
            <a:t>（総括表）の「市区町村名」を入力すると自動集計</a:t>
          </a:r>
          <a:endParaRPr kumimoji="1" lang="en-US" altLang="ja-JP" sz="1100"/>
        </a:p>
        <a:p>
          <a:r>
            <a:rPr kumimoji="1" lang="en-US" altLang="ja-JP" sz="1100">
              <a:solidFill>
                <a:srgbClr val="FF0000"/>
              </a:solidFill>
            </a:rPr>
            <a:t>※</a:t>
          </a:r>
          <a:r>
            <a:rPr kumimoji="1" lang="ja-JP" altLang="en-US" sz="1100">
              <a:solidFill>
                <a:srgbClr val="FF0000"/>
              </a:solidFill>
            </a:rPr>
            <a:t>行の削除は行わないこと</a:t>
          </a:r>
        </a:p>
      </xdr:txBody>
    </xdr:sp>
    <xdr:clientData/>
  </xdr:twoCellAnchor>
  <xdr:twoCellAnchor>
    <xdr:from>
      <xdr:col>4</xdr:col>
      <xdr:colOff>19050</xdr:colOff>
      <xdr:row>15</xdr:row>
      <xdr:rowOff>161926</xdr:rowOff>
    </xdr:from>
    <xdr:to>
      <xdr:col>6</xdr:col>
      <xdr:colOff>1562100</xdr:colOff>
      <xdr:row>19</xdr:row>
      <xdr:rowOff>142875</xdr:rowOff>
    </xdr:to>
    <xdr:sp macro="" textlink="">
      <xdr:nvSpPr>
        <xdr:cNvPr id="6" name="テキスト ボックス 5"/>
        <xdr:cNvSpPr txBox="1"/>
      </xdr:nvSpPr>
      <xdr:spPr>
        <a:xfrm>
          <a:off x="723900" y="2657476"/>
          <a:ext cx="2390775" cy="666749"/>
        </a:xfrm>
        <a:prstGeom prst="rect">
          <a:avLst/>
        </a:prstGeom>
        <a:solidFill>
          <a:schemeClr val="accent1">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シート名が「</a:t>
          </a:r>
          <a:r>
            <a:rPr kumimoji="1" lang="en-US" altLang="ja-JP" sz="1100"/>
            <a:t>B</a:t>
          </a:r>
          <a:r>
            <a:rPr kumimoji="1" lang="ja-JP" altLang="en-US" sz="1100"/>
            <a:t>列の番号＋</a:t>
          </a:r>
          <a:r>
            <a:rPr kumimoji="1" lang="en-US" altLang="ja-JP" sz="1100"/>
            <a:t>C</a:t>
          </a:r>
          <a:r>
            <a:rPr kumimoji="1" lang="ja-JP" altLang="en-US" sz="1100"/>
            <a:t>列市町村名」になっていれば、</a:t>
          </a:r>
          <a:r>
            <a:rPr kumimoji="1" lang="ja-JP" altLang="ja-JP" sz="1100">
              <a:solidFill>
                <a:schemeClr val="dk1"/>
              </a:solidFill>
              <a:effectLst/>
              <a:latin typeface="+mn-lt"/>
              <a:ea typeface="+mn-ea"/>
              <a:cs typeface="+mn-cs"/>
            </a:rPr>
            <a:t>５行目（</a:t>
          </a:r>
          <a:r>
            <a:rPr kumimoji="1" lang="ja-JP" altLang="ja-JP" sz="1100">
              <a:solidFill>
                <a:srgbClr val="FBFD9D"/>
              </a:solidFill>
              <a:effectLst/>
              <a:latin typeface="+mn-lt"/>
              <a:ea typeface="+mn-ea"/>
              <a:cs typeface="+mn-cs"/>
            </a:rPr>
            <a:t>■</a:t>
          </a:r>
          <a:r>
            <a:rPr kumimoji="1" lang="ja-JP" altLang="ja-JP" sz="1100">
              <a:solidFill>
                <a:schemeClr val="dk1"/>
              </a:solidFill>
              <a:effectLst/>
              <a:latin typeface="+mn-lt"/>
              <a:ea typeface="+mn-ea"/>
              <a:cs typeface="+mn-cs"/>
            </a:rPr>
            <a:t>：式入力済み）をコピーする</a:t>
          </a:r>
          <a:r>
            <a:rPr kumimoji="1" lang="ja-JP" altLang="en-US" sz="1100"/>
            <a:t>ことによりシート参照による表作成が可能　</a:t>
          </a:r>
          <a:r>
            <a:rPr kumimoji="1" lang="ja-JP" altLang="en-US" sz="1100">
              <a:solidFill>
                <a:srgbClr val="FF0000"/>
              </a:solidFill>
            </a:rPr>
            <a:t>（</a:t>
          </a:r>
          <a:r>
            <a:rPr kumimoji="1" lang="en-US" altLang="ja-JP" sz="1100">
              <a:solidFill>
                <a:srgbClr val="FF0000"/>
              </a:solidFill>
            </a:rPr>
            <a:t>1</a:t>
          </a:r>
          <a:r>
            <a:rPr kumimoji="1" lang="ja-JP" altLang="en-US" sz="1100">
              <a:solidFill>
                <a:srgbClr val="FF0000"/>
              </a:solidFill>
            </a:rPr>
            <a:t>事業ごとに</a:t>
          </a:r>
          <a:r>
            <a:rPr kumimoji="1" lang="en-US" altLang="ja-JP" sz="1100">
              <a:solidFill>
                <a:srgbClr val="FF0000"/>
              </a:solidFill>
            </a:rPr>
            <a:t>1</a:t>
          </a:r>
          <a:r>
            <a:rPr kumimoji="1" lang="ja-JP" altLang="en-US" sz="1100">
              <a:solidFill>
                <a:srgbClr val="FF0000"/>
              </a:solidFill>
            </a:rPr>
            <a:t>シート作成）</a:t>
          </a:r>
          <a:endParaRPr kumimoji="1" lang="en-US" altLang="ja-JP" sz="1100">
            <a:solidFill>
              <a:srgbClr val="FF0000"/>
            </a:solidFill>
          </a:endParaRPr>
        </a:p>
        <a:p>
          <a:endParaRPr kumimoji="1" lang="ja-JP" altLang="en-US" sz="1100">
            <a:solidFill>
              <a:srgbClr val="FF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46294</xdr:colOff>
      <xdr:row>2</xdr:row>
      <xdr:rowOff>44971</xdr:rowOff>
    </xdr:from>
    <xdr:to>
      <xdr:col>3</xdr:col>
      <xdr:colOff>501377</xdr:colOff>
      <xdr:row>2</xdr:row>
      <xdr:rowOff>296971</xdr:rowOff>
    </xdr:to>
    <xdr:sp macro="" textlink="">
      <xdr:nvSpPr>
        <xdr:cNvPr id="3" name="正方形/長方形 2"/>
        <xdr:cNvSpPr/>
      </xdr:nvSpPr>
      <xdr:spPr>
        <a:xfrm>
          <a:off x="4011075" y="473596"/>
          <a:ext cx="455083" cy="252000"/>
        </a:xfrm>
        <a:prstGeom prst="rect">
          <a:avLst/>
        </a:prstGeom>
        <a:solidFill>
          <a:srgbClr val="FFFF00"/>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36000" rIns="0" bIns="36000" rtlCol="0" anchor="t"/>
        <a:lstStyle/>
        <a:p>
          <a:pPr algn="ctr"/>
          <a:endParaRPr kumimoji="1" lang="ja-JP" altLang="en-US" sz="1100"/>
        </a:p>
      </xdr:txBody>
    </xdr:sp>
    <xdr:clientData/>
  </xdr:twoCellAnchor>
  <xdr:twoCellAnchor>
    <xdr:from>
      <xdr:col>0</xdr:col>
      <xdr:colOff>734236</xdr:colOff>
      <xdr:row>2</xdr:row>
      <xdr:rowOff>34388</xdr:rowOff>
    </xdr:from>
    <xdr:to>
      <xdr:col>0</xdr:col>
      <xdr:colOff>1132169</xdr:colOff>
      <xdr:row>2</xdr:row>
      <xdr:rowOff>286388</xdr:rowOff>
    </xdr:to>
    <xdr:sp macro="" textlink="">
      <xdr:nvSpPr>
        <xdr:cNvPr id="5" name="正方形/長方形 4"/>
        <xdr:cNvSpPr/>
      </xdr:nvSpPr>
      <xdr:spPr>
        <a:xfrm>
          <a:off x="734236" y="463013"/>
          <a:ext cx="397933" cy="252000"/>
        </a:xfrm>
        <a:prstGeom prst="rect">
          <a:avLst/>
        </a:prstGeom>
        <a:solidFill>
          <a:schemeClr val="accent2">
            <a:lumMod val="20000"/>
            <a:lumOff val="80000"/>
          </a:schemeClr>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36000" rIns="0" bIns="36000" rtlCol="0" anchor="t"/>
        <a:lstStyle/>
        <a:p>
          <a:pPr algn="ctr"/>
          <a:r>
            <a:rPr kumimoji="1" lang="ja-JP" altLang="en-US" sz="1000">
              <a:solidFill>
                <a:srgbClr val="FF0000"/>
              </a:solidFill>
            </a:rPr>
            <a:t>赤字</a:t>
          </a:r>
          <a:endParaRPr kumimoji="1" lang="ja-JP" altLang="en-US" sz="9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46294</xdr:colOff>
      <xdr:row>2</xdr:row>
      <xdr:rowOff>44971</xdr:rowOff>
    </xdr:from>
    <xdr:to>
      <xdr:col>3</xdr:col>
      <xdr:colOff>501377</xdr:colOff>
      <xdr:row>2</xdr:row>
      <xdr:rowOff>296971</xdr:rowOff>
    </xdr:to>
    <xdr:sp macro="" textlink="">
      <xdr:nvSpPr>
        <xdr:cNvPr id="2" name="正方形/長方形 1"/>
        <xdr:cNvSpPr/>
      </xdr:nvSpPr>
      <xdr:spPr>
        <a:xfrm>
          <a:off x="4018219" y="483121"/>
          <a:ext cx="455083" cy="252000"/>
        </a:xfrm>
        <a:prstGeom prst="rect">
          <a:avLst/>
        </a:prstGeom>
        <a:solidFill>
          <a:srgbClr val="FFFF00"/>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36000" rIns="0" bIns="36000" rtlCol="0" anchor="t"/>
        <a:lstStyle/>
        <a:p>
          <a:pPr algn="ctr"/>
          <a:endParaRPr kumimoji="1" lang="ja-JP" altLang="en-US" sz="1100"/>
        </a:p>
      </xdr:txBody>
    </xdr:sp>
    <xdr:clientData/>
  </xdr:twoCellAnchor>
  <xdr:twoCellAnchor>
    <xdr:from>
      <xdr:col>0</xdr:col>
      <xdr:colOff>734236</xdr:colOff>
      <xdr:row>2</xdr:row>
      <xdr:rowOff>34388</xdr:rowOff>
    </xdr:from>
    <xdr:to>
      <xdr:col>0</xdr:col>
      <xdr:colOff>1132169</xdr:colOff>
      <xdr:row>2</xdr:row>
      <xdr:rowOff>286388</xdr:rowOff>
    </xdr:to>
    <xdr:sp macro="" textlink="">
      <xdr:nvSpPr>
        <xdr:cNvPr id="3" name="正方形/長方形 2"/>
        <xdr:cNvSpPr/>
      </xdr:nvSpPr>
      <xdr:spPr>
        <a:xfrm>
          <a:off x="734236" y="472538"/>
          <a:ext cx="397933" cy="252000"/>
        </a:xfrm>
        <a:prstGeom prst="rect">
          <a:avLst/>
        </a:prstGeom>
        <a:solidFill>
          <a:schemeClr val="accent2">
            <a:lumMod val="20000"/>
            <a:lumOff val="80000"/>
          </a:schemeClr>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36000" rIns="0" bIns="36000" rtlCol="0" anchor="t"/>
        <a:lstStyle/>
        <a:p>
          <a:pPr algn="ctr"/>
          <a:r>
            <a:rPr kumimoji="1" lang="ja-JP" altLang="en-US" sz="1000">
              <a:solidFill>
                <a:srgbClr val="FF0000"/>
              </a:solidFill>
            </a:rPr>
            <a:t>赤字</a:t>
          </a:r>
          <a:endParaRPr kumimoji="1" lang="ja-JP" altLang="en-US" sz="9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504825</xdr:colOff>
      <xdr:row>7</xdr:row>
      <xdr:rowOff>247650</xdr:rowOff>
    </xdr:from>
    <xdr:to>
      <xdr:col>1</xdr:col>
      <xdr:colOff>504825</xdr:colOff>
      <xdr:row>9</xdr:row>
      <xdr:rowOff>3175</xdr:rowOff>
    </xdr:to>
    <xdr:sp macro="" textlink="">
      <xdr:nvSpPr>
        <xdr:cNvPr id="8" name="Rectangle 7"/>
        <xdr:cNvSpPr>
          <a:spLocks noChangeArrowheads="1"/>
        </xdr:cNvSpPr>
      </xdr:nvSpPr>
      <xdr:spPr bwMode="auto">
        <a:xfrm>
          <a:off x="936625" y="4692650"/>
          <a:ext cx="0" cy="301625"/>
        </a:xfrm>
        <a:prstGeom prst="rect">
          <a:avLst/>
        </a:prstGeom>
        <a:noFill/>
        <a:ln w="9525" algn="ctr">
          <a:no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1</xdr:col>
      <xdr:colOff>142875</xdr:colOff>
      <xdr:row>8</xdr:row>
      <xdr:rowOff>28575</xdr:rowOff>
    </xdr:from>
    <xdr:to>
      <xdr:col>2</xdr:col>
      <xdr:colOff>28575</xdr:colOff>
      <xdr:row>8</xdr:row>
      <xdr:rowOff>428625</xdr:rowOff>
    </xdr:to>
    <xdr:sp macro="" textlink="">
      <xdr:nvSpPr>
        <xdr:cNvPr id="10" name="Rectangle 9"/>
        <xdr:cNvSpPr>
          <a:spLocks noChangeArrowheads="1"/>
        </xdr:cNvSpPr>
      </xdr:nvSpPr>
      <xdr:spPr bwMode="auto">
        <a:xfrm>
          <a:off x="571500" y="4791075"/>
          <a:ext cx="304800" cy="400050"/>
        </a:xfrm>
        <a:prstGeom prst="rect">
          <a:avLst/>
        </a:prstGeom>
        <a:noFill/>
        <a:ln w="9525" algn="ctr">
          <a:no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1</xdr:col>
      <xdr:colOff>619125</xdr:colOff>
      <xdr:row>7</xdr:row>
      <xdr:rowOff>247650</xdr:rowOff>
    </xdr:from>
    <xdr:to>
      <xdr:col>1</xdr:col>
      <xdr:colOff>914400</xdr:colOff>
      <xdr:row>8</xdr:row>
      <xdr:rowOff>352425</xdr:rowOff>
    </xdr:to>
    <xdr:sp macro="" textlink="">
      <xdr:nvSpPr>
        <xdr:cNvPr id="6" name="Rectangle 7"/>
        <xdr:cNvSpPr>
          <a:spLocks noChangeArrowheads="1"/>
        </xdr:cNvSpPr>
      </xdr:nvSpPr>
      <xdr:spPr bwMode="auto">
        <a:xfrm>
          <a:off x="933450" y="4686300"/>
          <a:ext cx="0" cy="295275"/>
        </a:xfrm>
        <a:prstGeom prst="rect">
          <a:avLst/>
        </a:prstGeom>
        <a:noFill/>
        <a:ln w="9525" algn="ctr">
          <a:no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1</xdr:col>
      <xdr:colOff>142875</xdr:colOff>
      <xdr:row>8</xdr:row>
      <xdr:rowOff>28575</xdr:rowOff>
    </xdr:from>
    <xdr:to>
      <xdr:col>2</xdr:col>
      <xdr:colOff>28575</xdr:colOff>
      <xdr:row>8</xdr:row>
      <xdr:rowOff>428625</xdr:rowOff>
    </xdr:to>
    <xdr:sp macro="" textlink="">
      <xdr:nvSpPr>
        <xdr:cNvPr id="9" name="Rectangle 9"/>
        <xdr:cNvSpPr>
          <a:spLocks noChangeArrowheads="1"/>
        </xdr:cNvSpPr>
      </xdr:nvSpPr>
      <xdr:spPr bwMode="auto">
        <a:xfrm>
          <a:off x="571500" y="4791075"/>
          <a:ext cx="390525" cy="190500"/>
        </a:xfrm>
        <a:prstGeom prst="rect">
          <a:avLst/>
        </a:prstGeom>
        <a:noFill/>
        <a:ln w="9525" algn="ctr">
          <a:no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4</xdr:col>
      <xdr:colOff>635000</xdr:colOff>
      <xdr:row>0</xdr:row>
      <xdr:rowOff>50800</xdr:rowOff>
    </xdr:from>
    <xdr:to>
      <xdr:col>6</xdr:col>
      <xdr:colOff>187325</xdr:colOff>
      <xdr:row>0</xdr:row>
      <xdr:rowOff>355600</xdr:rowOff>
    </xdr:to>
    <xdr:sp macro="" textlink="">
      <xdr:nvSpPr>
        <xdr:cNvPr id="13" name="Oval 1"/>
        <xdr:cNvSpPr>
          <a:spLocks noChangeArrowheads="1"/>
        </xdr:cNvSpPr>
      </xdr:nvSpPr>
      <xdr:spPr bwMode="auto">
        <a:xfrm>
          <a:off x="3086100" y="50800"/>
          <a:ext cx="619125" cy="304800"/>
        </a:xfrm>
        <a:prstGeom prst="ellipse">
          <a:avLst/>
        </a:prstGeom>
        <a:noFill/>
        <a:ln w="9525" algn="ctr">
          <a:solidFill>
            <a:srgbClr val="000000"/>
          </a:solidFill>
          <a:round/>
          <a:headEnd/>
          <a:tailEnd/>
        </a:ln>
      </xdr:spPr>
    </xdr:sp>
    <xdr:clientData/>
  </xdr:twoCellAnchor>
  <xdr:twoCellAnchor>
    <xdr:from>
      <xdr:col>1</xdr:col>
      <xdr:colOff>142875</xdr:colOff>
      <xdr:row>8</xdr:row>
      <xdr:rowOff>28575</xdr:rowOff>
    </xdr:from>
    <xdr:to>
      <xdr:col>2</xdr:col>
      <xdr:colOff>28575</xdr:colOff>
      <xdr:row>9</xdr:row>
      <xdr:rowOff>3175</xdr:rowOff>
    </xdr:to>
    <xdr:sp macro="" textlink="">
      <xdr:nvSpPr>
        <xdr:cNvPr id="7" name="Rectangle 9"/>
        <xdr:cNvSpPr>
          <a:spLocks noChangeArrowheads="1"/>
        </xdr:cNvSpPr>
      </xdr:nvSpPr>
      <xdr:spPr bwMode="auto">
        <a:xfrm>
          <a:off x="571500" y="4791075"/>
          <a:ext cx="390525" cy="193675"/>
        </a:xfrm>
        <a:prstGeom prst="rect">
          <a:avLst/>
        </a:prstGeom>
        <a:noFill/>
        <a:ln w="9525" algn="ctr">
          <a:no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1</xdr:col>
      <xdr:colOff>619125</xdr:colOff>
      <xdr:row>7</xdr:row>
      <xdr:rowOff>247650</xdr:rowOff>
    </xdr:from>
    <xdr:to>
      <xdr:col>1</xdr:col>
      <xdr:colOff>914400</xdr:colOff>
      <xdr:row>8</xdr:row>
      <xdr:rowOff>352425</xdr:rowOff>
    </xdr:to>
    <xdr:sp macro="" textlink="">
      <xdr:nvSpPr>
        <xdr:cNvPr id="11" name="Rectangle 7"/>
        <xdr:cNvSpPr>
          <a:spLocks noChangeArrowheads="1"/>
        </xdr:cNvSpPr>
      </xdr:nvSpPr>
      <xdr:spPr bwMode="auto">
        <a:xfrm>
          <a:off x="933450" y="4686300"/>
          <a:ext cx="0" cy="295275"/>
        </a:xfrm>
        <a:prstGeom prst="rect">
          <a:avLst/>
        </a:prstGeom>
        <a:noFill/>
        <a:ln w="9525" algn="ctr">
          <a:no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1</xdr:col>
      <xdr:colOff>142875</xdr:colOff>
      <xdr:row>8</xdr:row>
      <xdr:rowOff>28575</xdr:rowOff>
    </xdr:from>
    <xdr:to>
      <xdr:col>2</xdr:col>
      <xdr:colOff>28575</xdr:colOff>
      <xdr:row>9</xdr:row>
      <xdr:rowOff>3175</xdr:rowOff>
    </xdr:to>
    <xdr:sp macro="" textlink="">
      <xdr:nvSpPr>
        <xdr:cNvPr id="12" name="Rectangle 9"/>
        <xdr:cNvSpPr>
          <a:spLocks noChangeArrowheads="1"/>
        </xdr:cNvSpPr>
      </xdr:nvSpPr>
      <xdr:spPr bwMode="auto">
        <a:xfrm>
          <a:off x="571500" y="4791075"/>
          <a:ext cx="390525" cy="193675"/>
        </a:xfrm>
        <a:prstGeom prst="rect">
          <a:avLst/>
        </a:prstGeom>
        <a:noFill/>
        <a:ln w="9525" algn="ctr">
          <a:no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4</xdr:col>
      <xdr:colOff>38100</xdr:colOff>
      <xdr:row>16</xdr:row>
      <xdr:rowOff>38100</xdr:rowOff>
    </xdr:from>
    <xdr:to>
      <xdr:col>15</xdr:col>
      <xdr:colOff>50800</xdr:colOff>
      <xdr:row>21</xdr:row>
      <xdr:rowOff>0</xdr:rowOff>
    </xdr:to>
    <xdr:sp macro="" textlink="">
      <xdr:nvSpPr>
        <xdr:cNvPr id="2" name="テキスト ボックス 1"/>
        <xdr:cNvSpPr txBox="1"/>
      </xdr:nvSpPr>
      <xdr:spPr>
        <a:xfrm>
          <a:off x="2489200" y="6540500"/>
          <a:ext cx="5397500" cy="104140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記載上の留意点</a:t>
          </a:r>
          <a:endParaRPr kumimoji="1" lang="en-US" altLang="ja-JP" sz="1100"/>
        </a:p>
        <a:p>
          <a:r>
            <a:rPr kumimoji="1" lang="ja-JP" altLang="en-US" sz="1100"/>
            <a:t>・全体事業費から記載（長寿の対象部分だけでなく全体を示し、うち対象部分を明示）</a:t>
          </a:r>
          <a:endParaRPr kumimoji="1" lang="en-US" altLang="ja-JP" sz="1100"/>
        </a:p>
        <a:p>
          <a:r>
            <a:rPr kumimoji="1" lang="ja-JP" altLang="en-US" sz="1100"/>
            <a:t>・市町村計画額欄には上記の対象部分のうち長寿の申請額を計上</a:t>
          </a:r>
          <a:endParaRPr kumimoji="1" lang="en-US" altLang="ja-JP" sz="1100"/>
        </a:p>
        <a:p>
          <a:r>
            <a:rPr kumimoji="1" lang="ja-JP" altLang="en-US" sz="1100"/>
            <a:t>・人件費は当該業務に係る部分のみ計上（従事業務がわかるように）</a:t>
          </a:r>
        </a:p>
      </xdr:txBody>
    </xdr:sp>
    <xdr:clientData/>
  </xdr:twoCellAnchor>
  <xdr:twoCellAnchor>
    <xdr:from>
      <xdr:col>4</xdr:col>
      <xdr:colOff>38100</xdr:colOff>
      <xdr:row>21</xdr:row>
      <xdr:rowOff>101600</xdr:rowOff>
    </xdr:from>
    <xdr:to>
      <xdr:col>15</xdr:col>
      <xdr:colOff>320675</xdr:colOff>
      <xdr:row>24</xdr:row>
      <xdr:rowOff>190500</xdr:rowOff>
    </xdr:to>
    <xdr:sp macro="" textlink="">
      <xdr:nvSpPr>
        <xdr:cNvPr id="14" name="テキスト ボックス 13"/>
        <xdr:cNvSpPr txBox="1"/>
      </xdr:nvSpPr>
      <xdr:spPr>
        <a:xfrm>
          <a:off x="2478881" y="7638256"/>
          <a:ext cx="5640388" cy="731838"/>
        </a:xfrm>
        <a:prstGeom prst="rect">
          <a:avLst/>
        </a:prstGeom>
        <a:solidFill>
          <a:schemeClr val="accent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・広域が実施する場合の、対象市町村数</a:t>
          </a:r>
          <a:endParaRPr kumimoji="1" lang="en-US" altLang="ja-JP" sz="1100"/>
        </a:p>
        <a:p>
          <a:r>
            <a:rPr kumimoji="1" lang="ja-JP" altLang="en-US" sz="1100"/>
            <a:t>・事業実施する場合の実人数（積算における想定する実人数（延べ人数ではなく！））</a:t>
          </a:r>
          <a:endParaRPr kumimoji="1" lang="en-US" altLang="ja-JP" sz="1100"/>
        </a:p>
        <a:p>
          <a:r>
            <a:rPr kumimoji="1" lang="ja-JP" altLang="en-US" sz="1100"/>
            <a:t>・ドック等で、一人当たり助成単価が複数ある場合は、最頻値額のみを記載</a:t>
          </a:r>
        </a:p>
      </xdr:txBody>
    </xdr:sp>
    <xdr:clientData/>
  </xdr:twoCellAnchor>
  <xdr:twoCellAnchor>
    <xdr:from>
      <xdr:col>3</xdr:col>
      <xdr:colOff>1095375</xdr:colOff>
      <xdr:row>4</xdr:row>
      <xdr:rowOff>285750</xdr:rowOff>
    </xdr:from>
    <xdr:to>
      <xdr:col>15</xdr:col>
      <xdr:colOff>297656</xdr:colOff>
      <xdr:row>4</xdr:row>
      <xdr:rowOff>1881187</xdr:rowOff>
    </xdr:to>
    <xdr:sp macro="" textlink="">
      <xdr:nvSpPr>
        <xdr:cNvPr id="15" name="Rectangle 12" descr="5%"/>
        <xdr:cNvSpPr>
          <a:spLocks noChangeArrowheads="1"/>
        </xdr:cNvSpPr>
      </xdr:nvSpPr>
      <xdr:spPr bwMode="auto">
        <a:xfrm>
          <a:off x="2190750" y="1762125"/>
          <a:ext cx="5905500" cy="1595437"/>
        </a:xfrm>
        <a:prstGeom prst="rect">
          <a:avLst/>
        </a:prstGeom>
        <a:solidFill>
          <a:srgbClr val="FF0000"/>
        </a:solidFill>
        <a:ln w="9525" algn="ctr">
          <a:solidFill>
            <a:srgbClr val="000000"/>
          </a:solidFill>
          <a:miter lim="800000"/>
          <a:headEnd/>
          <a:tailEnd/>
        </a:ln>
        <a:effectLst/>
      </xdr:spPr>
      <xdr:txBody>
        <a:bodyPr vertOverflow="clip" wrap="square" lIns="45720" tIns="22860" rIns="45720" bIns="22860" anchor="ctr" upright="1"/>
        <a:lstStyle/>
        <a:p>
          <a:pPr algn="l" rtl="0">
            <a:defRPr sz="1000"/>
          </a:pPr>
          <a:r>
            <a:rPr lang="ja-JP" altLang="en-US" sz="1400" b="1" i="0" u="none" strike="noStrike" baseline="0">
              <a:solidFill>
                <a:srgbClr val="FFFFFF"/>
              </a:solidFill>
              <a:latin typeface="ＭＳ Ｐゴシック"/>
              <a:ea typeface="ＭＳ Ｐゴシック"/>
            </a:rPr>
            <a:t>・自動集計を利用する場合は、様式の列の挿入・削除を行わないでください。</a:t>
          </a:r>
          <a:endParaRPr lang="en-US" altLang="ja-JP" sz="1400" b="1" i="0" u="none" strike="noStrike" baseline="0">
            <a:solidFill>
              <a:srgbClr val="FFFFFF"/>
            </a:solidFill>
            <a:latin typeface="ＭＳ Ｐゴシック"/>
            <a:ea typeface="ＭＳ Ｐゴシック"/>
          </a:endParaRPr>
        </a:p>
        <a:p>
          <a:pPr algn="l" rtl="0">
            <a:defRPr sz="1000"/>
          </a:pPr>
          <a:r>
            <a:rPr lang="ja-JP" altLang="en-US" sz="1400" b="1" i="0" u="none" strike="noStrike" baseline="0">
              <a:solidFill>
                <a:srgbClr val="FFFFFF"/>
              </a:solidFill>
              <a:latin typeface="ＭＳ Ｐゴシック"/>
              <a:ea typeface="ＭＳ Ｐゴシック"/>
            </a:rPr>
            <a:t>　行の挿入・削除は</a:t>
          </a:r>
          <a:r>
            <a:rPr lang="en-US" altLang="ja-JP" sz="1400" b="1" i="0" u="none" strike="noStrike" baseline="0">
              <a:solidFill>
                <a:srgbClr val="FFFFFF"/>
              </a:solidFill>
              <a:latin typeface="ＭＳ Ｐゴシック"/>
              <a:ea typeface="ＭＳ Ｐゴシック"/>
            </a:rPr>
            <a:t>15</a:t>
          </a:r>
          <a:r>
            <a:rPr lang="ja-JP" altLang="en-US" sz="1400" b="1" i="0" u="none" strike="noStrike" baseline="0">
              <a:solidFill>
                <a:srgbClr val="FFFFFF"/>
              </a:solidFill>
              <a:latin typeface="ＭＳ Ｐゴシック"/>
              <a:ea typeface="ＭＳ Ｐゴシック"/>
            </a:rPr>
            <a:t>行より下の行で行ってください。</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514350</xdr:colOff>
      <xdr:row>1</xdr:row>
      <xdr:rowOff>352425</xdr:rowOff>
    </xdr:from>
    <xdr:to>
      <xdr:col>1</xdr:col>
      <xdr:colOff>1133475</xdr:colOff>
      <xdr:row>3</xdr:row>
      <xdr:rowOff>19050</xdr:rowOff>
    </xdr:to>
    <xdr:sp macro="" textlink="">
      <xdr:nvSpPr>
        <xdr:cNvPr id="6166" name="Oval 1"/>
        <xdr:cNvSpPr>
          <a:spLocks noChangeArrowheads="1"/>
        </xdr:cNvSpPr>
      </xdr:nvSpPr>
      <xdr:spPr bwMode="auto">
        <a:xfrm>
          <a:off x="609600" y="647700"/>
          <a:ext cx="619125" cy="304800"/>
        </a:xfrm>
        <a:prstGeom prst="ellipse">
          <a:avLst/>
        </a:prstGeom>
        <a:noFill/>
        <a:ln w="9525" algn="ctr">
          <a:solidFill>
            <a:srgbClr val="000000"/>
          </a:solidFill>
          <a:round/>
          <a:headEnd/>
          <a:tailEnd/>
        </a:ln>
      </xdr:spPr>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619125</xdr:colOff>
      <xdr:row>7</xdr:row>
      <xdr:rowOff>247650</xdr:rowOff>
    </xdr:from>
    <xdr:to>
      <xdr:col>1</xdr:col>
      <xdr:colOff>914400</xdr:colOff>
      <xdr:row>8</xdr:row>
      <xdr:rowOff>352425</xdr:rowOff>
    </xdr:to>
    <xdr:sp macro="" textlink="">
      <xdr:nvSpPr>
        <xdr:cNvPr id="3" name="Rectangle 7"/>
        <xdr:cNvSpPr>
          <a:spLocks noChangeArrowheads="1"/>
        </xdr:cNvSpPr>
      </xdr:nvSpPr>
      <xdr:spPr bwMode="auto">
        <a:xfrm>
          <a:off x="933450" y="4686300"/>
          <a:ext cx="0" cy="295275"/>
        </a:xfrm>
        <a:prstGeom prst="rect">
          <a:avLst/>
        </a:prstGeom>
        <a:noFill/>
        <a:ln w="9525" algn="ctr">
          <a:no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1</xdr:col>
      <xdr:colOff>142875</xdr:colOff>
      <xdr:row>8</xdr:row>
      <xdr:rowOff>28575</xdr:rowOff>
    </xdr:from>
    <xdr:to>
      <xdr:col>2</xdr:col>
      <xdr:colOff>28575</xdr:colOff>
      <xdr:row>9</xdr:row>
      <xdr:rowOff>3175</xdr:rowOff>
    </xdr:to>
    <xdr:sp macro="" textlink="">
      <xdr:nvSpPr>
        <xdr:cNvPr id="4" name="Rectangle 9"/>
        <xdr:cNvSpPr>
          <a:spLocks noChangeArrowheads="1"/>
        </xdr:cNvSpPr>
      </xdr:nvSpPr>
      <xdr:spPr bwMode="auto">
        <a:xfrm>
          <a:off x="574675" y="4803775"/>
          <a:ext cx="393700" cy="190500"/>
        </a:xfrm>
        <a:prstGeom prst="rect">
          <a:avLst/>
        </a:prstGeom>
        <a:noFill/>
        <a:ln w="9525" algn="ctr">
          <a:no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6</xdr:col>
      <xdr:colOff>482600</xdr:colOff>
      <xdr:row>0</xdr:row>
      <xdr:rowOff>101600</xdr:rowOff>
    </xdr:from>
    <xdr:to>
      <xdr:col>12</xdr:col>
      <xdr:colOff>752475</xdr:colOff>
      <xdr:row>1</xdr:row>
      <xdr:rowOff>314325</xdr:rowOff>
    </xdr:to>
    <xdr:sp macro="" textlink="">
      <xdr:nvSpPr>
        <xdr:cNvPr id="5" name="Rectangle 12" descr="5%"/>
        <xdr:cNvSpPr>
          <a:spLocks noChangeArrowheads="1"/>
        </xdr:cNvSpPr>
      </xdr:nvSpPr>
      <xdr:spPr bwMode="auto">
        <a:xfrm>
          <a:off x="4000500" y="101600"/>
          <a:ext cx="2517775" cy="581025"/>
        </a:xfrm>
        <a:prstGeom prst="rect">
          <a:avLst/>
        </a:prstGeom>
        <a:pattFill prst="pct5">
          <a:fgClr>
            <a:srgbClr val="000000"/>
          </a:fgClr>
          <a:bgClr>
            <a:srgbClr val="FFFFFF"/>
          </a:bgClr>
        </a:pattFill>
        <a:ln w="9525" algn="ctr">
          <a:solidFill>
            <a:srgbClr val="000000"/>
          </a:solidFill>
          <a:miter lim="800000"/>
          <a:headEnd/>
          <a:tailEnd/>
        </a:ln>
        <a:effectLst/>
      </xdr:spPr>
      <xdr:txBody>
        <a:bodyPr vertOverflow="clip" wrap="square" lIns="45720" tIns="22860" rIns="45720" bIns="22860" anchor="ctr" upright="1"/>
        <a:lstStyle/>
        <a:p>
          <a:pPr algn="ctr" rtl="0">
            <a:defRPr sz="1000"/>
          </a:pPr>
          <a:r>
            <a:rPr lang="ja-JP" altLang="en-US" sz="1800" b="1" i="0" u="none" strike="noStrike" baseline="0">
              <a:solidFill>
                <a:srgbClr val="000000"/>
              </a:solidFill>
              <a:latin typeface="ＭＳ Ｐゴシック"/>
              <a:ea typeface="ＭＳ Ｐゴシック"/>
            </a:rPr>
            <a:t>記 載 例</a:t>
          </a:r>
        </a:p>
      </xdr:txBody>
    </xdr:sp>
    <xdr:clientData/>
  </xdr:twoCellAnchor>
  <xdr:twoCellAnchor>
    <xdr:from>
      <xdr:col>4</xdr:col>
      <xdr:colOff>330200</xdr:colOff>
      <xdr:row>0</xdr:row>
      <xdr:rowOff>12700</xdr:rowOff>
    </xdr:from>
    <xdr:to>
      <xdr:col>5</xdr:col>
      <xdr:colOff>12700</xdr:colOff>
      <xdr:row>0</xdr:row>
      <xdr:rowOff>288925</xdr:rowOff>
    </xdr:to>
    <xdr:sp macro="" textlink="">
      <xdr:nvSpPr>
        <xdr:cNvPr id="6" name="Oval 1"/>
        <xdr:cNvSpPr>
          <a:spLocks noChangeArrowheads="1"/>
        </xdr:cNvSpPr>
      </xdr:nvSpPr>
      <xdr:spPr bwMode="auto">
        <a:xfrm>
          <a:off x="2781300" y="12700"/>
          <a:ext cx="533400" cy="276225"/>
        </a:xfrm>
        <a:prstGeom prst="ellipse">
          <a:avLst/>
        </a:prstGeom>
        <a:noFill/>
        <a:ln w="9525" algn="ctr">
          <a:solidFill>
            <a:srgbClr val="000000"/>
          </a:solidFill>
          <a:round/>
          <a:headEnd/>
          <a:tailEnd/>
        </a:ln>
      </xdr:spPr>
    </xdr:sp>
    <xdr:clientData/>
  </xdr:twoCellAnchor>
  <xdr:twoCellAnchor>
    <xdr:from>
      <xdr:col>4</xdr:col>
      <xdr:colOff>279400</xdr:colOff>
      <xdr:row>23</xdr:row>
      <xdr:rowOff>63500</xdr:rowOff>
    </xdr:from>
    <xdr:to>
      <xdr:col>15</xdr:col>
      <xdr:colOff>294217</xdr:colOff>
      <xdr:row>28</xdr:row>
      <xdr:rowOff>57150</xdr:rowOff>
    </xdr:to>
    <xdr:sp macro="" textlink="">
      <xdr:nvSpPr>
        <xdr:cNvPr id="8" name="テキスト ボックス 7"/>
        <xdr:cNvSpPr txBox="1"/>
      </xdr:nvSpPr>
      <xdr:spPr>
        <a:xfrm>
          <a:off x="2730500" y="8077200"/>
          <a:ext cx="5399617" cy="107315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記載上の留意点</a:t>
          </a:r>
          <a:endParaRPr kumimoji="1" lang="en-US" altLang="ja-JP" sz="1100"/>
        </a:p>
        <a:p>
          <a:r>
            <a:rPr kumimoji="1" lang="ja-JP" altLang="en-US" sz="1100"/>
            <a:t>・全体事業費から記載（長寿の対象部分だけでなく全体を示し、うち対象部分を明示）</a:t>
          </a:r>
          <a:endParaRPr kumimoji="1" lang="en-US" altLang="ja-JP" sz="1100"/>
        </a:p>
        <a:p>
          <a:r>
            <a:rPr kumimoji="1" lang="ja-JP" altLang="en-US" sz="1100"/>
            <a:t>・市町村計画額欄には上記の対象部分のうち長寿の申請額を計上</a:t>
          </a:r>
          <a:endParaRPr kumimoji="1" lang="en-US" altLang="ja-JP" sz="1100"/>
        </a:p>
        <a:p>
          <a:r>
            <a:rPr kumimoji="1" lang="ja-JP" altLang="en-US" sz="1100"/>
            <a:t>・人件費は当該業務に係る部分のみ計上（従事業務がわかるように）</a:t>
          </a:r>
        </a:p>
      </xdr:txBody>
    </xdr:sp>
    <xdr:clientData/>
  </xdr:twoCellAnchor>
  <xdr:twoCellAnchor>
    <xdr:from>
      <xdr:col>4</xdr:col>
      <xdr:colOff>279400</xdr:colOff>
      <xdr:row>28</xdr:row>
      <xdr:rowOff>158749</xdr:rowOff>
    </xdr:from>
    <xdr:to>
      <xdr:col>15</xdr:col>
      <xdr:colOff>564092</xdr:colOff>
      <xdr:row>31</xdr:row>
      <xdr:rowOff>169334</xdr:rowOff>
    </xdr:to>
    <xdr:sp macro="" textlink="">
      <xdr:nvSpPr>
        <xdr:cNvPr id="9" name="テキスト ボックス 8"/>
        <xdr:cNvSpPr txBox="1"/>
      </xdr:nvSpPr>
      <xdr:spPr>
        <a:xfrm>
          <a:off x="2724150" y="9376832"/>
          <a:ext cx="5671609" cy="677335"/>
        </a:xfrm>
        <a:prstGeom prst="rect">
          <a:avLst/>
        </a:prstGeom>
        <a:solidFill>
          <a:schemeClr val="accent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・広域が実施する場合の、対象市町村数</a:t>
          </a:r>
          <a:endParaRPr kumimoji="1" lang="en-US" altLang="ja-JP" sz="1100"/>
        </a:p>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100"/>
            <a:t>・事業実施する場合の実人数（積算における想定する実人数（延べ人数ではなく！））</a:t>
          </a:r>
          <a:endParaRPr kumimoji="1" lang="en-US" altLang="ja-JP" sz="1100"/>
        </a:p>
        <a:p>
          <a:pPr marL="0" marR="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・ドック等で、一人当たり助成単価が複数ある場合は、最頻値額のみを記載</a:t>
          </a:r>
          <a:endParaRPr lang="ja-JP" altLang="ja-JP">
            <a:effectLst/>
          </a:endParaRPr>
        </a:p>
        <a:p>
          <a:endParaRPr kumimoji="1" lang="ja-JP" altLang="en-US" sz="1100"/>
        </a:p>
      </xdr:txBody>
    </xdr:sp>
    <xdr:clientData/>
  </xdr:twoCellAnchor>
  <xdr:twoCellAnchor>
    <xdr:from>
      <xdr:col>4</xdr:col>
      <xdr:colOff>21166</xdr:colOff>
      <xdr:row>4</xdr:row>
      <xdr:rowOff>433917</xdr:rowOff>
    </xdr:from>
    <xdr:to>
      <xdr:col>15</xdr:col>
      <xdr:colOff>539749</xdr:colOff>
      <xdr:row>4</xdr:row>
      <xdr:rowOff>2029354</xdr:rowOff>
    </xdr:to>
    <xdr:sp macro="" textlink="">
      <xdr:nvSpPr>
        <xdr:cNvPr id="11" name="Rectangle 12" descr="5%"/>
        <xdr:cNvSpPr>
          <a:spLocks noChangeArrowheads="1"/>
        </xdr:cNvSpPr>
      </xdr:nvSpPr>
      <xdr:spPr bwMode="auto">
        <a:xfrm>
          <a:off x="2465916" y="1915584"/>
          <a:ext cx="5905500" cy="1595437"/>
        </a:xfrm>
        <a:prstGeom prst="rect">
          <a:avLst/>
        </a:prstGeom>
        <a:solidFill>
          <a:srgbClr val="FF0000"/>
        </a:solidFill>
        <a:ln w="9525" algn="ctr">
          <a:solidFill>
            <a:srgbClr val="000000"/>
          </a:solidFill>
          <a:miter lim="800000"/>
          <a:headEnd/>
          <a:tailEnd/>
        </a:ln>
        <a:effectLst/>
      </xdr:spPr>
      <xdr:txBody>
        <a:bodyPr vertOverflow="clip" wrap="square" lIns="45720" tIns="22860" rIns="45720" bIns="22860" anchor="ctr" upright="1"/>
        <a:lstStyle/>
        <a:p>
          <a:pPr algn="l" rtl="0">
            <a:defRPr sz="1000"/>
          </a:pPr>
          <a:r>
            <a:rPr lang="ja-JP" altLang="en-US" sz="1400" b="1" i="0" u="none" strike="noStrike" baseline="0">
              <a:solidFill>
                <a:srgbClr val="FFFFFF"/>
              </a:solidFill>
              <a:latin typeface="ＭＳ Ｐゴシック"/>
              <a:ea typeface="ＭＳ Ｐゴシック"/>
            </a:rPr>
            <a:t>・自動集計を利用する場合は、様式の列の挿入・削除を行わないでください。</a:t>
          </a:r>
          <a:endParaRPr lang="en-US" altLang="ja-JP" sz="1400" b="1" i="0" u="none" strike="noStrike" baseline="0">
            <a:solidFill>
              <a:srgbClr val="FFFFFF"/>
            </a:solidFill>
            <a:latin typeface="ＭＳ Ｐゴシック"/>
            <a:ea typeface="ＭＳ Ｐゴシック"/>
          </a:endParaRPr>
        </a:p>
        <a:p>
          <a:pPr algn="l" rtl="0">
            <a:defRPr sz="1000"/>
          </a:pPr>
          <a:r>
            <a:rPr lang="ja-JP" altLang="en-US" sz="1400" b="1" i="0" u="none" strike="noStrike" baseline="0">
              <a:solidFill>
                <a:srgbClr val="FFFFFF"/>
              </a:solidFill>
              <a:latin typeface="ＭＳ Ｐゴシック"/>
              <a:ea typeface="ＭＳ Ｐゴシック"/>
            </a:rPr>
            <a:t>　行の挿入・削除は</a:t>
          </a:r>
          <a:r>
            <a:rPr lang="en-US" altLang="ja-JP" sz="1400" b="1" i="0" u="none" strike="noStrike" baseline="0">
              <a:solidFill>
                <a:srgbClr val="FFFFFF"/>
              </a:solidFill>
              <a:latin typeface="ＭＳ Ｐゴシック"/>
              <a:ea typeface="ＭＳ Ｐゴシック"/>
            </a:rPr>
            <a:t>15</a:t>
          </a:r>
          <a:r>
            <a:rPr lang="ja-JP" altLang="en-US" sz="1400" b="1" i="0" u="none" strike="noStrike" baseline="0">
              <a:solidFill>
                <a:srgbClr val="FFFFFF"/>
              </a:solidFill>
              <a:latin typeface="ＭＳ Ｐゴシック"/>
              <a:ea typeface="ＭＳ Ｐゴシック"/>
            </a:rPr>
            <a:t>行より下の行で行ってください。</a:t>
          </a:r>
          <a:endParaRPr lang="en-US" altLang="ja-JP" sz="1400" b="1" i="0" u="none" strike="noStrike" baseline="0">
            <a:solidFill>
              <a:srgbClr val="FFFFFF"/>
            </a:solidFill>
            <a:latin typeface="ＭＳ Ｐゴシック"/>
            <a:ea typeface="ＭＳ Ｐ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10.bin"/><Relationship Id="rId4" Type="http://schemas.openxmlformats.org/officeDocument/2006/relationships/comments" Target="../comments4.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7.xml"/><Relationship Id="rId1" Type="http://schemas.openxmlformats.org/officeDocument/2006/relationships/printerSettings" Target="../printerSettings/printerSettings12.bin"/><Relationship Id="rId4" Type="http://schemas.openxmlformats.org/officeDocument/2006/relationships/comments" Target="../comments5.xm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8.bin"/><Relationship Id="rId4" Type="http://schemas.openxmlformats.org/officeDocument/2006/relationships/comments" Target="../comments3.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30"/>
  <sheetViews>
    <sheetView tabSelected="1" view="pageBreakPreview" zoomScale="80" zoomScaleNormal="100" zoomScaleSheetLayoutView="80" workbookViewId="0"/>
  </sheetViews>
  <sheetFormatPr defaultRowHeight="13.5"/>
  <cols>
    <col min="1" max="1" width="19.5" style="158" customWidth="1"/>
    <col min="2" max="4" width="19.125" style="158" customWidth="1"/>
    <col min="5" max="5" width="19.625" style="158" customWidth="1"/>
    <col min="6" max="6" width="16.875" style="158" customWidth="1"/>
    <col min="7" max="7" width="17.125" style="159" customWidth="1"/>
    <col min="8" max="8" width="8.875" style="158" customWidth="1"/>
    <col min="9" max="9" width="6.875" style="158" bestFit="1" customWidth="1"/>
    <col min="10" max="16384" width="9" style="158"/>
  </cols>
  <sheetData>
    <row r="1" spans="1:14" ht="17.25">
      <c r="A1" s="157" t="s">
        <v>142</v>
      </c>
    </row>
    <row r="2" spans="1:14">
      <c r="C2" s="160"/>
      <c r="F2" s="161" t="s">
        <v>143</v>
      </c>
      <c r="G2" s="161" t="s">
        <v>144</v>
      </c>
    </row>
    <row r="3" spans="1:14" ht="18.75" customHeight="1">
      <c r="A3" s="158" t="s">
        <v>145</v>
      </c>
    </row>
    <row r="4" spans="1:14" ht="18.75" customHeight="1" thickBot="1">
      <c r="A4" s="319" t="s">
        <v>146</v>
      </c>
      <c r="B4" s="246" t="s">
        <v>178</v>
      </c>
      <c r="C4" s="162"/>
      <c r="D4" s="163"/>
      <c r="E4" s="163"/>
      <c r="F4" s="164"/>
      <c r="G4" s="165"/>
      <c r="I4" s="166"/>
    </row>
    <row r="5" spans="1:14" ht="30" customHeight="1">
      <c r="A5" s="320"/>
      <c r="B5" s="188" t="s">
        <v>166</v>
      </c>
      <c r="C5" s="284" t="s">
        <v>199</v>
      </c>
      <c r="D5" s="285" t="s">
        <v>179</v>
      </c>
      <c r="E5" s="167" t="s">
        <v>200</v>
      </c>
      <c r="F5" s="168" t="s">
        <v>147</v>
      </c>
      <c r="G5" s="169" t="s">
        <v>148</v>
      </c>
      <c r="I5" s="166"/>
    </row>
    <row r="6" spans="1:14" s="175" customFormat="1" ht="18.75" customHeight="1" thickBot="1">
      <c r="A6" s="170">
        <f>IF('様式第1（総括表）'!AP9&gt;1000000,220000,ROUNDDOWN('様式第1（総括表）'!AP9/100000,0)*20000+20000)*1000</f>
        <v>60000000</v>
      </c>
      <c r="B6" s="170" t="e">
        <f ca="1">+'様式第1（総括表）'!AO9</f>
        <v>#N/A</v>
      </c>
      <c r="C6" s="286">
        <f>+'様式第４（H27人間ドック加算額）'!C17</f>
        <v>160506113</v>
      </c>
      <c r="D6" s="172" t="e">
        <f ca="1">+'様式第1（総括表）'!J9</f>
        <v>#N/A</v>
      </c>
      <c r="E6" s="173">
        <f>+'様式第1（総括表）'!AQ9</f>
        <v>0</v>
      </c>
      <c r="F6" s="174">
        <v>0</v>
      </c>
      <c r="G6" s="173" t="e">
        <f ca="1">B6-SUM(C6:F6)</f>
        <v>#N/A</v>
      </c>
      <c r="I6" s="166"/>
      <c r="J6" s="158"/>
      <c r="K6" s="158"/>
      <c r="L6" s="158"/>
      <c r="M6" s="158"/>
      <c r="N6" s="158"/>
    </row>
    <row r="7" spans="1:14" ht="18.75" customHeight="1">
      <c r="I7" s="166"/>
    </row>
    <row r="8" spans="1:14" ht="18.75" customHeight="1">
      <c r="D8" s="177"/>
      <c r="I8" s="166"/>
    </row>
    <row r="9" spans="1:14" ht="18.75" customHeight="1" thickBot="1">
      <c r="A9" s="160" t="s">
        <v>150</v>
      </c>
      <c r="D9" s="177"/>
      <c r="G9" s="242" t="s">
        <v>151</v>
      </c>
      <c r="H9" s="287" t="e">
        <f ca="1">D13-C13</f>
        <v>#N/A</v>
      </c>
      <c r="I9" s="166"/>
    </row>
    <row r="10" spans="1:14" ht="18.75" customHeight="1">
      <c r="A10" s="313" t="s">
        <v>152</v>
      </c>
      <c r="B10" s="315" t="s">
        <v>201</v>
      </c>
      <c r="C10" s="317" t="s">
        <v>202</v>
      </c>
      <c r="G10" s="178" t="s">
        <v>148</v>
      </c>
      <c r="H10" s="288" t="e">
        <f ca="1">+B18-D6-F6-C6-H11-C13</f>
        <v>#N/A</v>
      </c>
      <c r="I10" s="166"/>
    </row>
    <row r="11" spans="1:14" ht="18.75" customHeight="1">
      <c r="A11" s="314"/>
      <c r="B11" s="316"/>
      <c r="C11" s="318"/>
      <c r="G11" s="178" t="s">
        <v>153</v>
      </c>
      <c r="H11" s="288" t="e">
        <f ca="1">'様式第1（総括表）'!AE9-H12</f>
        <v>#N/A</v>
      </c>
      <c r="I11" s="166"/>
    </row>
    <row r="12" spans="1:14" ht="18.75" customHeight="1">
      <c r="A12" s="283" t="s">
        <v>203</v>
      </c>
      <c r="B12" s="180" t="s">
        <v>204</v>
      </c>
      <c r="C12" s="181" t="s">
        <v>205</v>
      </c>
      <c r="D12" s="239" t="s">
        <v>169</v>
      </c>
      <c r="G12" s="178" t="s">
        <v>154</v>
      </c>
      <c r="H12" s="288">
        <f>+C6</f>
        <v>160506113</v>
      </c>
      <c r="I12" s="166"/>
    </row>
    <row r="13" spans="1:14" s="175" customFormat="1" ht="18.75" customHeight="1" thickBot="1">
      <c r="A13" s="170" t="e">
        <f ca="1">+B6-C6-D6-F6</f>
        <v>#N/A</v>
      </c>
      <c r="B13" s="171" t="e">
        <f ca="1">IF(A13&gt;A6,+A13-A6,0)</f>
        <v>#N/A</v>
      </c>
      <c r="C13" s="182" t="e">
        <f ca="1">IF(B13&lt;0,0,IF(B13&gt;E6,E6,B13))</f>
        <v>#N/A</v>
      </c>
      <c r="D13" s="240" t="e">
        <f ca="1">+'様式第1（総括表）'!P9</f>
        <v>#N/A</v>
      </c>
      <c r="F13" s="158"/>
      <c r="G13" s="178" t="s">
        <v>155</v>
      </c>
      <c r="H13" s="288" t="e">
        <f ca="1">IF($H$18=0,0,C13)</f>
        <v>#N/A</v>
      </c>
      <c r="I13" s="166"/>
      <c r="J13" s="158"/>
      <c r="K13" s="158"/>
      <c r="L13" s="158"/>
      <c r="M13" s="158"/>
      <c r="N13" s="158"/>
    </row>
    <row r="14" spans="1:14" ht="18.75" customHeight="1">
      <c r="G14" s="178" t="s">
        <v>156</v>
      </c>
      <c r="H14" s="288" t="e">
        <f ca="1">+D6</f>
        <v>#N/A</v>
      </c>
      <c r="I14" s="166"/>
    </row>
    <row r="15" spans="1:14" ht="18.75" customHeight="1" thickBot="1">
      <c r="A15" s="158" t="s">
        <v>157</v>
      </c>
      <c r="F15" s="161"/>
      <c r="G15" s="178" t="s">
        <v>158</v>
      </c>
      <c r="H15" s="288">
        <f>+F6</f>
        <v>0</v>
      </c>
      <c r="I15" s="179" t="e">
        <f ca="1">+SUM(H9:H15)-H19</f>
        <v>#N/A</v>
      </c>
    </row>
    <row r="16" spans="1:14" ht="18.75" customHeight="1">
      <c r="A16" s="289" t="s">
        <v>206</v>
      </c>
      <c r="B16" s="189" t="s">
        <v>167</v>
      </c>
      <c r="D16" s="321" t="s">
        <v>160</v>
      </c>
      <c r="H16" s="183"/>
    </row>
    <row r="17" spans="1:8" ht="18.75" customHeight="1">
      <c r="A17" s="290" t="s">
        <v>207</v>
      </c>
      <c r="B17" s="184" t="s">
        <v>208</v>
      </c>
      <c r="D17" s="321"/>
      <c r="G17" s="178" t="s">
        <v>161</v>
      </c>
      <c r="H17" s="185">
        <f>+A6</f>
        <v>60000000</v>
      </c>
    </row>
    <row r="18" spans="1:8" s="175" customFormat="1" ht="18.75" customHeight="1" thickBot="1">
      <c r="A18" s="176" t="e">
        <f ca="1">+D6+C13+F6+C6</f>
        <v>#N/A</v>
      </c>
      <c r="B18" s="186" t="e">
        <f ca="1">IF(A6+A18&gt;B6,B6,A6+A18)</f>
        <v>#N/A</v>
      </c>
      <c r="D18" s="241" t="e">
        <f ca="1">+B6-B18-E18</f>
        <v>#N/A</v>
      </c>
      <c r="E18" s="158"/>
      <c r="G18" s="187" t="s">
        <v>162</v>
      </c>
      <c r="H18" s="238" t="e">
        <f ca="1">IF(+B18-A6&lt;0,0,+B18-A6)</f>
        <v>#N/A</v>
      </c>
    </row>
    <row r="19" spans="1:8" ht="16.5" customHeight="1">
      <c r="G19" s="178" t="s">
        <v>159</v>
      </c>
      <c r="H19" s="185" t="e">
        <f ca="1">+B18</f>
        <v>#N/A</v>
      </c>
    </row>
    <row r="29" spans="1:8">
      <c r="A29" s="160" t="s">
        <v>163</v>
      </c>
    </row>
    <row r="30" spans="1:8" ht="21" customHeight="1">
      <c r="A30" s="160" t="s">
        <v>164</v>
      </c>
    </row>
  </sheetData>
  <mergeCells count="5">
    <mergeCell ref="A10:A11"/>
    <mergeCell ref="B10:B11"/>
    <mergeCell ref="C10:C11"/>
    <mergeCell ref="A4:A5"/>
    <mergeCell ref="D16:D17"/>
  </mergeCells>
  <phoneticPr fontId="34"/>
  <pageMargins left="0.55000000000000004" right="0.18" top="0.49" bottom="0.34" header="0.31496062992125984" footer="0.31496062992125984"/>
  <pageSetup paperSize="9" orientation="landscape" r:id="rId1"/>
  <drawing r:id="rId2"/>
  <legacy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P63"/>
  <sheetViews>
    <sheetView zoomScale="80" zoomScaleNormal="80" workbookViewId="0">
      <selection activeCell="B5" sqref="B5:P5"/>
    </sheetView>
  </sheetViews>
  <sheetFormatPr defaultRowHeight="13.5"/>
  <cols>
    <col min="1" max="1" width="5.625" style="6" customWidth="1"/>
    <col min="2" max="2" width="6.625" style="6" customWidth="1"/>
    <col min="3" max="3" width="2.125" style="6" customWidth="1"/>
    <col min="4" max="4" width="17.625" style="6" customWidth="1"/>
    <col min="5" max="5" width="11.125" style="6" customWidth="1"/>
    <col min="6" max="6" width="2.75" style="6" customWidth="1"/>
    <col min="7" max="7" width="6.625" style="6" bestFit="1" customWidth="1"/>
    <col min="8" max="9" width="3" style="6" customWidth="1"/>
    <col min="10" max="10" width="11.125" style="6" customWidth="1"/>
    <col min="11" max="12" width="2.75" style="6" customWidth="1"/>
    <col min="13" max="13" width="12.875" style="6" bestFit="1" customWidth="1"/>
    <col min="14" max="14" width="2.875" style="6" customWidth="1"/>
    <col min="15" max="16" width="11.5" style="6" customWidth="1"/>
    <col min="17" max="16384" width="9" style="6"/>
  </cols>
  <sheetData>
    <row r="1" spans="1:16" ht="29.25" customHeight="1">
      <c r="A1" s="212" t="s">
        <v>221</v>
      </c>
      <c r="B1" s="212"/>
      <c r="C1" s="213"/>
      <c r="D1" s="213"/>
      <c r="E1" s="213"/>
      <c r="F1" s="213"/>
      <c r="G1" s="213"/>
      <c r="H1" s="213"/>
      <c r="I1" s="213"/>
      <c r="J1" s="213"/>
      <c r="K1" s="4"/>
      <c r="L1" s="4"/>
      <c r="M1" s="4"/>
      <c r="N1" s="4"/>
      <c r="O1" s="4"/>
      <c r="P1" s="5" t="s">
        <v>59</v>
      </c>
    </row>
    <row r="2" spans="1:16" ht="29.25" customHeight="1">
      <c r="A2" s="3"/>
      <c r="B2" s="3"/>
      <c r="P2" s="131" t="str">
        <f ca="1">RIGHT(CELL("filename",A1),LEN(CELL("filename",A1))-FIND("]", CELL("filename",A1)))</f>
        <v>別紙様式１（シート名 様式第２の番号＋市町村名)</v>
      </c>
    </row>
    <row r="3" spans="1:16" ht="29.25" customHeight="1">
      <c r="A3" s="110" t="s">
        <v>14</v>
      </c>
      <c r="B3" s="431" t="s">
        <v>114</v>
      </c>
      <c r="C3" s="432"/>
      <c r="D3" s="432"/>
      <c r="E3" s="432"/>
      <c r="F3" s="432"/>
      <c r="G3" s="432"/>
      <c r="H3" s="432"/>
      <c r="I3" s="432"/>
      <c r="J3" s="432"/>
      <c r="K3" s="433" t="s">
        <v>97</v>
      </c>
      <c r="L3" s="434"/>
      <c r="M3" s="432" t="s">
        <v>103</v>
      </c>
      <c r="N3" s="432"/>
      <c r="O3" s="432"/>
      <c r="P3" s="435"/>
    </row>
    <row r="4" spans="1:16" ht="29.25" customHeight="1">
      <c r="A4" s="190" t="s">
        <v>12</v>
      </c>
      <c r="B4" s="404"/>
      <c r="C4" s="404"/>
      <c r="D4" s="404"/>
      <c r="E4" s="404"/>
      <c r="F4" s="404"/>
      <c r="G4" s="404"/>
      <c r="H4" s="404"/>
      <c r="I4" s="404"/>
      <c r="J4" s="404"/>
      <c r="K4" s="404"/>
      <c r="L4" s="404"/>
      <c r="M4" s="404"/>
      <c r="N4" s="404"/>
      <c r="O4" s="404"/>
      <c r="P4" s="405"/>
    </row>
    <row r="5" spans="1:16" ht="166.5" customHeight="1">
      <c r="A5" s="191" t="s">
        <v>15</v>
      </c>
      <c r="B5" s="406"/>
      <c r="C5" s="406"/>
      <c r="D5" s="406"/>
      <c r="E5" s="406"/>
      <c r="F5" s="406"/>
      <c r="G5" s="406"/>
      <c r="H5" s="406"/>
      <c r="I5" s="406"/>
      <c r="J5" s="406"/>
      <c r="K5" s="406"/>
      <c r="L5" s="406"/>
      <c r="M5" s="406"/>
      <c r="N5" s="406"/>
      <c r="O5" s="406"/>
      <c r="P5" s="405"/>
    </row>
    <row r="6" spans="1:16" ht="40.5" customHeight="1">
      <c r="A6" s="191" t="s">
        <v>16</v>
      </c>
      <c r="B6" s="407" t="s">
        <v>76</v>
      </c>
      <c r="C6" s="408"/>
      <c r="D6" s="408"/>
      <c r="E6" s="408"/>
      <c r="F6" s="408"/>
      <c r="G6" s="408"/>
      <c r="H6" s="408"/>
      <c r="I6" s="408"/>
      <c r="J6" s="408"/>
      <c r="K6" s="408"/>
      <c r="L6" s="408"/>
      <c r="M6" s="408"/>
      <c r="N6" s="408"/>
      <c r="O6" s="408"/>
      <c r="P6" s="409"/>
    </row>
    <row r="7" spans="1:16" ht="25.5" customHeight="1">
      <c r="A7" s="410" t="s">
        <v>17</v>
      </c>
      <c r="B7" s="410"/>
      <c r="C7" s="410"/>
      <c r="D7" s="410"/>
      <c r="E7" s="410"/>
      <c r="F7" s="410"/>
      <c r="G7" s="410"/>
      <c r="H7" s="410"/>
      <c r="I7" s="410"/>
      <c r="J7" s="410"/>
      <c r="K7" s="410"/>
      <c r="L7" s="410"/>
      <c r="M7" s="410"/>
      <c r="N7" s="410"/>
      <c r="O7" s="410"/>
      <c r="P7" s="405"/>
    </row>
    <row r="8" spans="1:16" ht="25.5" customHeight="1">
      <c r="A8" s="411" t="s">
        <v>18</v>
      </c>
      <c r="B8" s="411"/>
      <c r="C8" s="411" t="s">
        <v>19</v>
      </c>
      <c r="D8" s="411"/>
      <c r="E8" s="411"/>
      <c r="F8" s="411"/>
      <c r="G8" s="411"/>
      <c r="H8" s="411"/>
      <c r="I8" s="411"/>
      <c r="J8" s="411"/>
      <c r="K8" s="411"/>
      <c r="L8" s="411"/>
      <c r="M8" s="411"/>
      <c r="N8" s="411"/>
      <c r="O8" s="411"/>
      <c r="P8" s="405"/>
    </row>
    <row r="9" spans="1:16" ht="17.25" customHeight="1">
      <c r="A9" s="412"/>
      <c r="B9" s="413"/>
      <c r="C9" s="192"/>
      <c r="D9" s="193"/>
      <c r="E9" s="194"/>
      <c r="F9" s="195"/>
      <c r="G9" s="194"/>
      <c r="H9" s="194"/>
      <c r="I9" s="194"/>
      <c r="J9" s="194"/>
      <c r="K9" s="195"/>
      <c r="L9" s="195"/>
      <c r="M9" s="196"/>
      <c r="N9" s="196"/>
      <c r="O9" s="196"/>
      <c r="P9" s="197" t="s">
        <v>92</v>
      </c>
    </row>
    <row r="10" spans="1:16" ht="17.25" customHeight="1">
      <c r="A10" s="198" t="s">
        <v>88</v>
      </c>
      <c r="B10" s="199"/>
      <c r="C10" s="200"/>
      <c r="D10" s="201"/>
      <c r="E10" s="196"/>
      <c r="F10" s="196"/>
      <c r="G10" s="196"/>
      <c r="H10" s="196"/>
      <c r="I10" s="196"/>
      <c r="J10" s="196"/>
      <c r="K10" s="196"/>
      <c r="L10" s="196"/>
      <c r="M10" s="428" t="s">
        <v>77</v>
      </c>
      <c r="N10" s="429"/>
      <c r="O10" s="430"/>
      <c r="P10" s="202"/>
    </row>
    <row r="11" spans="1:16" ht="17.25" customHeight="1">
      <c r="A11" s="426">
        <v>0</v>
      </c>
      <c r="B11" s="427"/>
      <c r="C11" s="200"/>
      <c r="D11" s="201"/>
      <c r="E11" s="203"/>
      <c r="F11" s="204"/>
      <c r="G11" s="204"/>
      <c r="H11" s="204"/>
      <c r="I11" s="204"/>
      <c r="J11" s="203"/>
      <c r="K11" s="204"/>
      <c r="L11" s="196"/>
      <c r="M11" s="428" t="s">
        <v>78</v>
      </c>
      <c r="N11" s="429"/>
      <c r="O11" s="430"/>
      <c r="P11" s="202"/>
    </row>
    <row r="12" spans="1:16" ht="17.25" customHeight="1">
      <c r="A12" s="205"/>
      <c r="B12" s="199"/>
      <c r="C12" s="200"/>
      <c r="D12" s="201"/>
      <c r="E12" s="203"/>
      <c r="F12" s="204"/>
      <c r="G12" s="204"/>
      <c r="H12" s="204"/>
      <c r="I12" s="204"/>
      <c r="J12" s="203"/>
      <c r="K12" s="204"/>
      <c r="L12" s="196"/>
      <c r="M12" s="428" t="s">
        <v>79</v>
      </c>
      <c r="N12" s="429"/>
      <c r="O12" s="430"/>
      <c r="P12" s="202"/>
    </row>
    <row r="13" spans="1:16" ht="17.25" customHeight="1">
      <c r="A13" s="198" t="s">
        <v>89</v>
      </c>
      <c r="B13" s="199"/>
      <c r="C13" s="200"/>
      <c r="D13" s="201"/>
      <c r="E13" s="206"/>
      <c r="F13" s="196"/>
      <c r="G13" s="196"/>
      <c r="H13" s="196"/>
      <c r="I13" s="196"/>
      <c r="J13" s="196"/>
      <c r="K13" s="196"/>
      <c r="L13" s="196"/>
      <c r="M13" s="428" t="s">
        <v>90</v>
      </c>
      <c r="N13" s="429"/>
      <c r="O13" s="430"/>
      <c r="P13" s="202"/>
    </row>
    <row r="14" spans="1:16" ht="17.25" customHeight="1">
      <c r="A14" s="426">
        <f>+M19</f>
        <v>0</v>
      </c>
      <c r="B14" s="427"/>
      <c r="C14" s="200"/>
      <c r="D14" s="201"/>
      <c r="E14" s="203"/>
      <c r="F14" s="204"/>
      <c r="G14" s="204"/>
      <c r="H14" s="204"/>
      <c r="I14" s="204"/>
      <c r="J14" s="203"/>
      <c r="K14" s="204"/>
      <c r="L14" s="196"/>
      <c r="M14" s="428" t="s">
        <v>91</v>
      </c>
      <c r="N14" s="429"/>
      <c r="O14" s="430"/>
      <c r="P14" s="202"/>
    </row>
    <row r="15" spans="1:16" ht="17.25" customHeight="1">
      <c r="A15" s="205"/>
      <c r="B15" s="199"/>
      <c r="C15" s="200"/>
      <c r="D15" s="201"/>
      <c r="E15" s="196"/>
      <c r="F15" s="196"/>
      <c r="G15" s="196"/>
      <c r="H15" s="196"/>
      <c r="I15" s="196"/>
      <c r="J15" s="196"/>
      <c r="K15" s="196"/>
      <c r="L15" s="196"/>
      <c r="M15" s="196"/>
      <c r="N15" s="196"/>
      <c r="O15" s="204"/>
      <c r="P15" s="207"/>
    </row>
    <row r="16" spans="1:16" ht="17.25" customHeight="1">
      <c r="A16" s="205"/>
      <c r="B16" s="199"/>
      <c r="C16" s="200"/>
      <c r="D16" s="201"/>
      <c r="E16" s="203"/>
      <c r="F16" s="204"/>
      <c r="G16" s="203"/>
      <c r="H16" s="196"/>
      <c r="I16" s="196"/>
      <c r="J16" s="208"/>
      <c r="K16" s="204"/>
      <c r="L16" s="196"/>
      <c r="M16" s="196"/>
      <c r="N16" s="196"/>
      <c r="O16" s="204"/>
      <c r="P16" s="207"/>
    </row>
    <row r="17" spans="1:16" ht="17.25" customHeight="1">
      <c r="A17" s="205"/>
      <c r="B17" s="199"/>
      <c r="C17" s="200"/>
      <c r="D17" s="201"/>
      <c r="E17" s="203"/>
      <c r="F17" s="204"/>
      <c r="G17" s="203"/>
      <c r="H17" s="203"/>
      <c r="I17" s="203"/>
      <c r="J17" s="204"/>
      <c r="K17" s="204"/>
      <c r="L17" s="204"/>
      <c r="M17" s="203"/>
      <c r="N17" s="204"/>
      <c r="O17" s="204"/>
      <c r="P17" s="207"/>
    </row>
    <row r="18" spans="1:16" ht="17.25" customHeight="1">
      <c r="A18" s="205"/>
      <c r="B18" s="199"/>
      <c r="C18" s="200"/>
      <c r="D18" s="201"/>
      <c r="E18" s="203"/>
      <c r="F18" s="204"/>
      <c r="G18" s="203"/>
      <c r="H18" s="203"/>
      <c r="I18" s="203"/>
      <c r="J18" s="204"/>
      <c r="K18" s="204"/>
      <c r="L18" s="204"/>
      <c r="M18" s="203"/>
      <c r="N18" s="204"/>
      <c r="O18" s="204"/>
      <c r="P18" s="207"/>
    </row>
    <row r="19" spans="1:16" ht="17.25" customHeight="1">
      <c r="A19" s="205"/>
      <c r="B19" s="199"/>
      <c r="C19" s="200"/>
      <c r="D19" s="201"/>
      <c r="E19" s="203"/>
      <c r="F19" s="204"/>
      <c r="G19" s="203"/>
      <c r="H19" s="203"/>
      <c r="I19" s="203"/>
      <c r="J19" s="204"/>
      <c r="K19" s="204"/>
      <c r="L19" s="204"/>
      <c r="M19" s="203"/>
      <c r="N19" s="204"/>
      <c r="O19" s="204"/>
      <c r="P19" s="207"/>
    </row>
    <row r="20" spans="1:16" ht="17.25" customHeight="1">
      <c r="A20" s="205"/>
      <c r="B20" s="199"/>
      <c r="C20" s="200"/>
      <c r="D20" s="201"/>
      <c r="E20" s="203"/>
      <c r="F20" s="204"/>
      <c r="G20" s="203"/>
      <c r="H20" s="203"/>
      <c r="I20" s="203"/>
      <c r="J20" s="204"/>
      <c r="K20" s="204"/>
      <c r="L20" s="204"/>
      <c r="M20" s="203"/>
      <c r="N20" s="204"/>
      <c r="O20" s="204"/>
      <c r="P20" s="207"/>
    </row>
    <row r="21" spans="1:16" ht="17.25" customHeight="1">
      <c r="A21" s="205"/>
      <c r="B21" s="199"/>
      <c r="C21" s="200"/>
      <c r="D21" s="201"/>
      <c r="E21" s="203"/>
      <c r="F21" s="204"/>
      <c r="G21" s="203"/>
      <c r="H21" s="203"/>
      <c r="I21" s="203"/>
      <c r="J21" s="204"/>
      <c r="K21" s="204"/>
      <c r="L21" s="204"/>
      <c r="M21" s="203"/>
      <c r="N21" s="204"/>
      <c r="O21" s="204"/>
      <c r="P21" s="207"/>
    </row>
    <row r="22" spans="1:16" ht="17.25" customHeight="1">
      <c r="A22" s="205"/>
      <c r="B22" s="199"/>
      <c r="C22" s="200"/>
      <c r="D22" s="201"/>
      <c r="E22" s="203"/>
      <c r="F22" s="204"/>
      <c r="G22" s="203"/>
      <c r="H22" s="203"/>
      <c r="I22" s="203"/>
      <c r="J22" s="204"/>
      <c r="K22" s="204"/>
      <c r="L22" s="204"/>
      <c r="M22" s="203"/>
      <c r="N22" s="204"/>
      <c r="O22" s="204"/>
      <c r="P22" s="207"/>
    </row>
    <row r="23" spans="1:16" ht="17.25" customHeight="1">
      <c r="A23" s="205"/>
      <c r="B23" s="199"/>
      <c r="C23" s="200"/>
      <c r="D23" s="201"/>
      <c r="E23" s="203"/>
      <c r="F23" s="204"/>
      <c r="G23" s="203"/>
      <c r="H23" s="203"/>
      <c r="I23" s="203"/>
      <c r="J23" s="204"/>
      <c r="K23" s="204"/>
      <c r="L23" s="204"/>
      <c r="M23" s="203"/>
      <c r="N23" s="204"/>
      <c r="O23" s="204"/>
      <c r="P23" s="207"/>
    </row>
    <row r="24" spans="1:16" ht="17.25" customHeight="1">
      <c r="A24" s="205"/>
      <c r="B24" s="199"/>
      <c r="C24" s="200"/>
      <c r="D24" s="201"/>
      <c r="E24" s="203"/>
      <c r="F24" s="204"/>
      <c r="G24" s="203"/>
      <c r="H24" s="203"/>
      <c r="I24" s="203"/>
      <c r="J24" s="204"/>
      <c r="K24" s="204"/>
      <c r="L24" s="204"/>
      <c r="M24" s="203"/>
      <c r="N24" s="204"/>
      <c r="O24" s="204"/>
      <c r="P24" s="207"/>
    </row>
    <row r="25" spans="1:16" ht="17.25" customHeight="1">
      <c r="A25" s="205"/>
      <c r="B25" s="199"/>
      <c r="C25" s="200"/>
      <c r="D25" s="201"/>
      <c r="E25" s="203"/>
      <c r="F25" s="204"/>
      <c r="G25" s="203"/>
      <c r="H25" s="203"/>
      <c r="I25" s="203"/>
      <c r="J25" s="204"/>
      <c r="K25" s="204"/>
      <c r="L25" s="204"/>
      <c r="M25" s="203"/>
      <c r="N25" s="204"/>
      <c r="O25" s="204"/>
      <c r="P25" s="207"/>
    </row>
    <row r="26" spans="1:16" ht="17.25" customHeight="1">
      <c r="A26" s="205"/>
      <c r="B26" s="199"/>
      <c r="C26" s="200"/>
      <c r="D26" s="201"/>
      <c r="E26" s="203"/>
      <c r="F26" s="204"/>
      <c r="G26" s="203"/>
      <c r="H26" s="203"/>
      <c r="I26" s="203"/>
      <c r="J26" s="204"/>
      <c r="K26" s="204"/>
      <c r="L26" s="204"/>
      <c r="M26" s="203"/>
      <c r="N26" s="204"/>
      <c r="O26" s="204"/>
      <c r="P26" s="207"/>
    </row>
    <row r="27" spans="1:16" ht="17.25" customHeight="1">
      <c r="A27" s="205"/>
      <c r="B27" s="199"/>
      <c r="C27" s="200"/>
      <c r="D27" s="201"/>
      <c r="E27" s="203"/>
      <c r="F27" s="204"/>
      <c r="G27" s="203"/>
      <c r="H27" s="203"/>
      <c r="I27" s="203"/>
      <c r="J27" s="204"/>
      <c r="K27" s="204"/>
      <c r="L27" s="204"/>
      <c r="M27" s="203"/>
      <c r="N27" s="204"/>
      <c r="O27" s="204"/>
      <c r="P27" s="207"/>
    </row>
    <row r="28" spans="1:16" ht="17.25" customHeight="1">
      <c r="A28" s="205"/>
      <c r="B28" s="199"/>
      <c r="C28" s="200"/>
      <c r="D28" s="201"/>
      <c r="E28" s="203"/>
      <c r="F28" s="204"/>
      <c r="G28" s="203"/>
      <c r="H28" s="203"/>
      <c r="I28" s="203"/>
      <c r="J28" s="204"/>
      <c r="K28" s="204"/>
      <c r="L28" s="204"/>
      <c r="M28" s="203"/>
      <c r="N28" s="204"/>
      <c r="O28" s="204"/>
      <c r="P28" s="207"/>
    </row>
    <row r="29" spans="1:16" ht="17.25" customHeight="1">
      <c r="A29" s="205"/>
      <c r="B29" s="199"/>
      <c r="C29" s="200"/>
      <c r="D29" s="201"/>
      <c r="E29" s="203"/>
      <c r="F29" s="204"/>
      <c r="G29" s="203"/>
      <c r="H29" s="203"/>
      <c r="I29" s="203"/>
      <c r="J29" s="204"/>
      <c r="K29" s="204"/>
      <c r="L29" s="204"/>
      <c r="M29" s="203"/>
      <c r="N29" s="204"/>
      <c r="O29" s="204"/>
      <c r="P29" s="207"/>
    </row>
    <row r="30" spans="1:16" ht="17.25" customHeight="1">
      <c r="A30" s="205"/>
      <c r="B30" s="199"/>
      <c r="C30" s="200"/>
      <c r="D30" s="201"/>
      <c r="E30" s="203"/>
      <c r="F30" s="204"/>
      <c r="G30" s="203"/>
      <c r="H30" s="203"/>
      <c r="I30" s="203"/>
      <c r="J30" s="203"/>
      <c r="K30" s="203"/>
      <c r="L30" s="203"/>
      <c r="M30" s="203"/>
      <c r="N30" s="203"/>
      <c r="O30" s="203"/>
      <c r="P30" s="209"/>
    </row>
    <row r="31" spans="1:16" ht="17.25" customHeight="1">
      <c r="A31" s="205"/>
      <c r="B31" s="199"/>
      <c r="C31" s="200"/>
      <c r="D31" s="201"/>
      <c r="E31" s="203"/>
      <c r="F31" s="204"/>
      <c r="G31" s="203"/>
      <c r="H31" s="203"/>
      <c r="I31" s="203"/>
      <c r="J31" s="203"/>
      <c r="K31" s="203"/>
      <c r="L31" s="203"/>
      <c r="M31" s="203"/>
      <c r="N31" s="203"/>
      <c r="O31" s="203"/>
      <c r="P31" s="207"/>
    </row>
    <row r="32" spans="1:16" ht="17.25" customHeight="1">
      <c r="A32" s="205"/>
      <c r="B32" s="199"/>
      <c r="C32" s="200"/>
      <c r="D32" s="201"/>
      <c r="E32" s="203"/>
      <c r="F32" s="204"/>
      <c r="G32" s="203"/>
      <c r="H32" s="203"/>
      <c r="I32" s="203"/>
      <c r="J32" s="203"/>
      <c r="K32" s="203"/>
      <c r="L32" s="203"/>
      <c r="M32" s="203"/>
      <c r="N32" s="203"/>
      <c r="O32" s="203"/>
      <c r="P32" s="207"/>
    </row>
    <row r="33" spans="1:16" ht="17.25" customHeight="1" thickBot="1">
      <c r="A33" s="210"/>
      <c r="B33" s="211"/>
      <c r="C33" s="200"/>
      <c r="D33" s="201"/>
      <c r="E33" s="203"/>
      <c r="F33" s="204"/>
      <c r="G33" s="203"/>
      <c r="H33" s="203"/>
      <c r="I33" s="203"/>
      <c r="J33" s="203"/>
      <c r="K33" s="203"/>
      <c r="L33" s="203"/>
      <c r="M33" s="203"/>
      <c r="N33" s="203"/>
      <c r="O33" s="203"/>
      <c r="P33" s="207"/>
    </row>
    <row r="34" spans="1:16" ht="17.25" customHeight="1" thickTop="1">
      <c r="A34" s="414" t="s">
        <v>83</v>
      </c>
      <c r="B34" s="417"/>
      <c r="C34" s="418"/>
      <c r="D34" s="418"/>
      <c r="E34" s="418"/>
      <c r="F34" s="418"/>
      <c r="G34" s="418"/>
      <c r="H34" s="418"/>
      <c r="I34" s="418"/>
      <c r="J34" s="418"/>
      <c r="K34" s="418"/>
      <c r="L34" s="418"/>
      <c r="M34" s="418"/>
      <c r="N34" s="418"/>
      <c r="O34" s="418"/>
      <c r="P34" s="419"/>
    </row>
    <row r="35" spans="1:16" ht="17.25" customHeight="1">
      <c r="A35" s="415"/>
      <c r="B35" s="420"/>
      <c r="C35" s="421"/>
      <c r="D35" s="421"/>
      <c r="E35" s="421"/>
      <c r="F35" s="421"/>
      <c r="G35" s="421"/>
      <c r="H35" s="421"/>
      <c r="I35" s="421"/>
      <c r="J35" s="421"/>
      <c r="K35" s="421"/>
      <c r="L35" s="421"/>
      <c r="M35" s="421"/>
      <c r="N35" s="421"/>
      <c r="O35" s="421"/>
      <c r="P35" s="422"/>
    </row>
    <row r="36" spans="1:16" ht="17.25" customHeight="1">
      <c r="A36" s="415"/>
      <c r="B36" s="420"/>
      <c r="C36" s="421"/>
      <c r="D36" s="421"/>
      <c r="E36" s="421"/>
      <c r="F36" s="421"/>
      <c r="G36" s="421"/>
      <c r="H36" s="421"/>
      <c r="I36" s="421"/>
      <c r="J36" s="421"/>
      <c r="K36" s="421"/>
      <c r="L36" s="421"/>
      <c r="M36" s="421"/>
      <c r="N36" s="421"/>
      <c r="O36" s="421"/>
      <c r="P36" s="422"/>
    </row>
    <row r="37" spans="1:16" ht="17.25" customHeight="1">
      <c r="A37" s="415"/>
      <c r="B37" s="420"/>
      <c r="C37" s="421"/>
      <c r="D37" s="421"/>
      <c r="E37" s="421"/>
      <c r="F37" s="421"/>
      <c r="G37" s="421"/>
      <c r="H37" s="421"/>
      <c r="I37" s="421"/>
      <c r="J37" s="421"/>
      <c r="K37" s="421"/>
      <c r="L37" s="421"/>
      <c r="M37" s="421"/>
      <c r="N37" s="421"/>
      <c r="O37" s="421"/>
      <c r="P37" s="422"/>
    </row>
    <row r="38" spans="1:16" ht="17.25" customHeight="1">
      <c r="A38" s="415"/>
      <c r="B38" s="420"/>
      <c r="C38" s="421"/>
      <c r="D38" s="421"/>
      <c r="E38" s="421"/>
      <c r="F38" s="421"/>
      <c r="G38" s="421"/>
      <c r="H38" s="421"/>
      <c r="I38" s="421"/>
      <c r="J38" s="421"/>
      <c r="K38" s="421"/>
      <c r="L38" s="421"/>
      <c r="M38" s="421"/>
      <c r="N38" s="421"/>
      <c r="O38" s="421"/>
      <c r="P38" s="422"/>
    </row>
    <row r="39" spans="1:16" ht="17.25" customHeight="1">
      <c r="A39" s="416"/>
      <c r="B39" s="423"/>
      <c r="C39" s="424"/>
      <c r="D39" s="424"/>
      <c r="E39" s="424"/>
      <c r="F39" s="424"/>
      <c r="G39" s="424"/>
      <c r="H39" s="424"/>
      <c r="I39" s="424"/>
      <c r="J39" s="424"/>
      <c r="K39" s="424"/>
      <c r="L39" s="424"/>
      <c r="M39" s="424"/>
      <c r="N39" s="424"/>
      <c r="O39" s="424"/>
      <c r="P39" s="425"/>
    </row>
    <row r="40" spans="1:16">
      <c r="A40" s="196" t="s">
        <v>20</v>
      </c>
      <c r="B40" s="196"/>
      <c r="C40" s="214"/>
      <c r="D40" s="214"/>
      <c r="E40" s="214"/>
      <c r="F40" s="214"/>
      <c r="G40" s="214"/>
      <c r="H40" s="214"/>
      <c r="I40" s="214"/>
      <c r="J40" s="214"/>
      <c r="K40" s="214"/>
      <c r="L40" s="214"/>
      <c r="M40" s="214"/>
      <c r="N40" s="214"/>
      <c r="O40" s="214"/>
      <c r="P40" s="196"/>
    </row>
    <row r="41" spans="1:16">
      <c r="A41" s="215" t="s">
        <v>168</v>
      </c>
      <c r="B41" s="215"/>
      <c r="C41" s="196"/>
      <c r="D41" s="196"/>
      <c r="E41" s="196"/>
      <c r="F41" s="196"/>
      <c r="G41" s="196"/>
      <c r="H41" s="196"/>
      <c r="I41" s="196"/>
      <c r="J41" s="196"/>
      <c r="K41" s="196"/>
      <c r="L41" s="196"/>
      <c r="M41" s="196"/>
      <c r="N41" s="196"/>
      <c r="O41" s="196"/>
      <c r="P41" s="196"/>
    </row>
    <row r="42" spans="1:16">
      <c r="A42" s="215" t="s">
        <v>21</v>
      </c>
      <c r="B42" s="215"/>
      <c r="C42" s="214"/>
      <c r="D42" s="214"/>
      <c r="E42" s="214"/>
      <c r="F42" s="214"/>
      <c r="G42" s="214"/>
      <c r="H42" s="214"/>
      <c r="I42" s="214"/>
      <c r="J42" s="214"/>
      <c r="K42" s="214"/>
      <c r="L42" s="214"/>
      <c r="M42" s="214"/>
      <c r="N42" s="214"/>
      <c r="O42" s="214"/>
      <c r="P42" s="196"/>
    </row>
    <row r="43" spans="1:16">
      <c r="A43" s="403" t="s">
        <v>85</v>
      </c>
      <c r="B43" s="403"/>
      <c r="C43" s="403"/>
      <c r="D43" s="403"/>
      <c r="E43" s="403"/>
      <c r="F43" s="403"/>
      <c r="G43" s="403"/>
      <c r="H43" s="403"/>
      <c r="I43" s="403"/>
      <c r="J43" s="403"/>
      <c r="K43" s="403"/>
      <c r="L43" s="403"/>
      <c r="M43" s="403"/>
      <c r="N43" s="403"/>
      <c r="O43" s="403"/>
      <c r="P43" s="403"/>
    </row>
    <row r="44" spans="1:16">
      <c r="A44" s="8" t="s">
        <v>23</v>
      </c>
      <c r="B44" s="8" t="s">
        <v>23</v>
      </c>
    </row>
    <row r="46" spans="1:16">
      <c r="D46" s="126"/>
      <c r="E46" s="126"/>
      <c r="F46" s="126"/>
      <c r="J46" s="126"/>
      <c r="M46" s="130"/>
    </row>
    <row r="47" spans="1:16">
      <c r="D47" s="127"/>
      <c r="E47" s="127"/>
      <c r="F47" s="127"/>
      <c r="N47" s="130"/>
      <c r="O47" s="129"/>
    </row>
    <row r="48" spans="1:16">
      <c r="D48" s="128"/>
      <c r="E48" s="128"/>
      <c r="F48" s="128"/>
      <c r="N48" s="130"/>
      <c r="O48" s="129"/>
    </row>
    <row r="49" spans="4:15">
      <c r="D49" s="128"/>
      <c r="E49" s="128"/>
      <c r="F49" s="128"/>
      <c r="N49" s="130"/>
      <c r="O49" s="129"/>
    </row>
    <row r="50" spans="4:15">
      <c r="D50" s="128"/>
      <c r="E50" s="128"/>
      <c r="F50" s="128"/>
      <c r="N50" s="130"/>
      <c r="O50" s="129"/>
    </row>
    <row r="51" spans="4:15">
      <c r="D51" s="128"/>
      <c r="E51" s="128"/>
      <c r="F51" s="128"/>
      <c r="N51" s="130"/>
      <c r="O51" s="129"/>
    </row>
    <row r="52" spans="4:15">
      <c r="D52" s="128"/>
      <c r="E52" s="128"/>
      <c r="F52" s="128"/>
      <c r="N52" s="130"/>
      <c r="O52" s="129"/>
    </row>
    <row r="53" spans="4:15">
      <c r="D53" s="128"/>
      <c r="E53" s="128"/>
      <c r="F53" s="128"/>
      <c r="N53" s="130"/>
      <c r="O53" s="129"/>
    </row>
    <row r="54" spans="4:15">
      <c r="D54" s="128"/>
      <c r="E54" s="128"/>
      <c r="F54" s="128"/>
      <c r="N54" s="130"/>
      <c r="O54" s="129"/>
    </row>
    <row r="55" spans="4:15">
      <c r="D55" s="127"/>
      <c r="E55" s="127"/>
      <c r="F55" s="127"/>
      <c r="N55" s="130"/>
      <c r="O55" s="129"/>
    </row>
    <row r="56" spans="4:15">
      <c r="N56" s="130"/>
      <c r="O56" s="129"/>
    </row>
    <row r="57" spans="4:15">
      <c r="N57" s="130"/>
      <c r="O57" s="129"/>
    </row>
    <row r="58" spans="4:15">
      <c r="N58" s="130"/>
      <c r="O58" s="129"/>
    </row>
    <row r="59" spans="4:15">
      <c r="N59" s="130"/>
      <c r="O59" s="129"/>
    </row>
    <row r="60" spans="4:15">
      <c r="N60" s="130"/>
      <c r="O60" s="129"/>
    </row>
    <row r="61" spans="4:15">
      <c r="N61" s="130"/>
      <c r="O61" s="129"/>
    </row>
    <row r="62" spans="4:15">
      <c r="N62" s="130"/>
      <c r="O62" s="129"/>
    </row>
    <row r="63" spans="4:15">
      <c r="N63" s="130"/>
      <c r="O63" s="129"/>
    </row>
  </sheetData>
  <mergeCells count="20">
    <mergeCell ref="B3:J3"/>
    <mergeCell ref="K3:L3"/>
    <mergeCell ref="M3:P3"/>
    <mergeCell ref="M10:O10"/>
    <mergeCell ref="M11:O11"/>
    <mergeCell ref="A43:P43"/>
    <mergeCell ref="B4:P4"/>
    <mergeCell ref="B5:P5"/>
    <mergeCell ref="B6:P6"/>
    <mergeCell ref="A7:P7"/>
    <mergeCell ref="C8:P8"/>
    <mergeCell ref="A8:B8"/>
    <mergeCell ref="A9:B9"/>
    <mergeCell ref="A34:A39"/>
    <mergeCell ref="B34:P39"/>
    <mergeCell ref="A11:B11"/>
    <mergeCell ref="A14:B14"/>
    <mergeCell ref="M13:O13"/>
    <mergeCell ref="M14:O14"/>
    <mergeCell ref="M12:O12"/>
  </mergeCells>
  <phoneticPr fontId="11"/>
  <printOptions horizontalCentered="1" verticalCentered="1"/>
  <pageMargins left="0.39370078740157483" right="0.39370078740157483" top="0.55118110236220474" bottom="0.47244094488188981" header="0.51181102362204722" footer="0.51181102362204722"/>
  <pageSetup paperSize="9" scale="85" orientation="portrait" r:id="rId1"/>
  <headerFooter differentOddEven="1" alignWithMargins="0"/>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事業名リスト!$A$2:$A$13</xm:f>
          </x14:formula1>
          <xm:sqref>B3:J3</xm:sqref>
        </x14:dataValidation>
        <x14:dataValidation type="list" allowBlank="1" showInputMessage="1" showErrorMessage="1">
          <x14:formula1>
            <xm:f>事業名リスト!$D$2:$D$20</xm:f>
          </x14:formula1>
          <xm:sqref>M3:P3</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AA633"/>
  <sheetViews>
    <sheetView zoomScale="80" zoomScaleNormal="80" workbookViewId="0">
      <selection activeCell="B3" sqref="B3"/>
    </sheetView>
  </sheetViews>
  <sheetFormatPr defaultRowHeight="14.25"/>
  <cols>
    <col min="1" max="1" width="1.25" style="14" customWidth="1"/>
    <col min="2" max="2" width="19.75" style="14" customWidth="1"/>
    <col min="3" max="3" width="10.625" style="14" customWidth="1"/>
    <col min="4" max="4" width="8.625" style="14" customWidth="1"/>
    <col min="5" max="5" width="5.75" style="14" customWidth="1"/>
    <col min="6" max="6" width="11.5" style="14" customWidth="1"/>
    <col min="7" max="7" width="21.625" style="14" customWidth="1"/>
    <col min="8" max="8" width="10.25" style="14" customWidth="1"/>
    <col min="9" max="9" width="4.125" style="14" customWidth="1"/>
    <col min="10" max="10" width="9.25" style="14" customWidth="1"/>
    <col min="11" max="11" width="11.375" style="14" customWidth="1"/>
    <col min="12" max="12" width="22.25" style="14" customWidth="1"/>
    <col min="13" max="13" width="10.5" style="15" customWidth="1"/>
    <col min="14" max="15" width="3.125" style="14" customWidth="1"/>
    <col min="16" max="16" width="12.5" style="15" customWidth="1"/>
    <col min="17" max="17" width="2.875" style="14" customWidth="1"/>
    <col min="18" max="18" width="15" style="15" customWidth="1"/>
    <col min="19" max="19" width="17.375" style="14" customWidth="1"/>
    <col min="20" max="20" width="2" style="14" customWidth="1"/>
    <col min="21" max="21" width="10.625" style="14" customWidth="1"/>
    <col min="22" max="23" width="13.875" style="14" customWidth="1"/>
    <col min="24" max="24" width="14" style="14" customWidth="1"/>
    <col min="25" max="25" width="14.5" style="14" customWidth="1"/>
    <col min="26" max="26" width="12.25" style="14" customWidth="1"/>
    <col min="27" max="27" width="12.875" style="14" customWidth="1"/>
    <col min="28" max="28" width="9" style="14"/>
    <col min="29" max="29" width="10.625" style="14" customWidth="1"/>
    <col min="30" max="34" width="9" style="14"/>
    <col min="35" max="35" width="9.625" style="14" bestFit="1" customWidth="1"/>
    <col min="36" max="42" width="9" style="14"/>
    <col min="43" max="43" width="11.625" style="14" bestFit="1" customWidth="1"/>
    <col min="44" max="16384" width="9" style="14"/>
  </cols>
  <sheetData>
    <row r="1" spans="1:27" ht="23.25" customHeight="1">
      <c r="B1" s="102" t="s">
        <v>51</v>
      </c>
    </row>
    <row r="2" spans="1:27" ht="28.5" customHeight="1">
      <c r="A2" s="16"/>
      <c r="B2" s="472" t="s">
        <v>222</v>
      </c>
      <c r="C2" s="473"/>
      <c r="D2" s="473"/>
      <c r="E2" s="473"/>
      <c r="F2" s="473"/>
      <c r="G2" s="473"/>
      <c r="H2" s="473"/>
      <c r="I2" s="473"/>
      <c r="J2" s="473"/>
      <c r="K2" s="473"/>
      <c r="L2" s="473"/>
      <c r="M2" s="473"/>
      <c r="N2" s="473"/>
      <c r="O2" s="473"/>
      <c r="P2" s="473"/>
      <c r="Q2" s="473"/>
      <c r="R2" s="473"/>
      <c r="S2" s="473"/>
      <c r="T2" s="16"/>
    </row>
    <row r="3" spans="1:27" ht="21.75" customHeight="1" thickBot="1">
      <c r="A3" s="16"/>
      <c r="B3" s="108" t="s">
        <v>57</v>
      </c>
      <c r="C3" s="18"/>
      <c r="D3" s="16"/>
      <c r="E3" s="16"/>
      <c r="F3" s="16"/>
      <c r="G3" s="16"/>
      <c r="H3" s="16"/>
      <c r="I3" s="16"/>
      <c r="J3" s="16"/>
      <c r="K3" s="16"/>
      <c r="L3" s="16"/>
      <c r="M3" s="17"/>
      <c r="N3" s="16"/>
      <c r="O3" s="16"/>
      <c r="P3" s="17"/>
      <c r="Q3" s="16"/>
      <c r="R3" s="17"/>
      <c r="S3" s="17" t="s">
        <v>29</v>
      </c>
      <c r="T3" s="16"/>
    </row>
    <row r="4" spans="1:27" s="23" customFormat="1" ht="22.5" customHeight="1">
      <c r="A4" s="19"/>
      <c r="B4" s="20"/>
      <c r="C4" s="21"/>
      <c r="D4" s="22"/>
      <c r="E4" s="486" t="s">
        <v>30</v>
      </c>
      <c r="F4" s="487"/>
      <c r="G4" s="487"/>
      <c r="H4" s="487"/>
      <c r="I4" s="487"/>
      <c r="J4" s="487"/>
      <c r="K4" s="487"/>
      <c r="L4" s="487"/>
      <c r="M4" s="487"/>
      <c r="N4" s="487"/>
      <c r="O4" s="487"/>
      <c r="P4" s="487"/>
      <c r="Q4" s="487"/>
      <c r="R4" s="487"/>
      <c r="S4" s="488"/>
      <c r="T4" s="19"/>
    </row>
    <row r="5" spans="1:27" s="23" customFormat="1" ht="22.5" customHeight="1">
      <c r="A5" s="19"/>
      <c r="B5" s="480" t="s">
        <v>31</v>
      </c>
      <c r="C5" s="481"/>
      <c r="D5" s="482"/>
      <c r="E5" s="24"/>
      <c r="F5" s="24"/>
      <c r="G5" s="24"/>
      <c r="H5" s="24"/>
      <c r="I5" s="24"/>
      <c r="J5" s="24"/>
      <c r="K5" s="24"/>
      <c r="L5" s="24"/>
      <c r="M5" s="25"/>
      <c r="N5" s="24"/>
      <c r="O5" s="24"/>
      <c r="P5" s="25"/>
      <c r="Q5" s="24"/>
      <c r="R5" s="451"/>
      <c r="S5" s="452"/>
      <c r="T5" s="19"/>
    </row>
    <row r="6" spans="1:27" s="23" customFormat="1" ht="22.5" customHeight="1">
      <c r="A6" s="19"/>
      <c r="B6" s="26"/>
      <c r="C6" s="19"/>
      <c r="D6" s="27"/>
      <c r="E6" s="453" t="s">
        <v>32</v>
      </c>
      <c r="F6" s="453"/>
      <c r="G6" s="483"/>
      <c r="H6" s="483"/>
      <c r="I6" s="484"/>
      <c r="J6" s="453" t="s">
        <v>58</v>
      </c>
      <c r="K6" s="453"/>
      <c r="L6" s="453"/>
      <c r="M6" s="453"/>
      <c r="N6" s="453"/>
      <c r="O6" s="453"/>
      <c r="P6" s="453"/>
      <c r="Q6" s="453"/>
      <c r="R6" s="454"/>
      <c r="S6" s="28" t="s">
        <v>33</v>
      </c>
      <c r="T6" s="19"/>
    </row>
    <row r="7" spans="1:27" s="23" customFormat="1" ht="22.5" customHeight="1" thickBot="1">
      <c r="A7" s="19"/>
      <c r="B7" s="29"/>
      <c r="C7" s="30"/>
      <c r="D7" s="31"/>
      <c r="E7" s="32"/>
      <c r="F7" s="32"/>
      <c r="G7" s="485"/>
      <c r="H7" s="485"/>
      <c r="I7" s="33" t="s">
        <v>34</v>
      </c>
      <c r="J7" s="455"/>
      <c r="K7" s="455"/>
      <c r="L7" s="455"/>
      <c r="M7" s="455"/>
      <c r="N7" s="455"/>
      <c r="O7" s="455"/>
      <c r="P7" s="455"/>
      <c r="Q7" s="455"/>
      <c r="R7" s="456"/>
      <c r="S7" s="34" t="s">
        <v>35</v>
      </c>
      <c r="T7" s="19"/>
    </row>
    <row r="8" spans="1:27" s="23" customFormat="1" ht="22.5" customHeight="1">
      <c r="A8" s="19"/>
      <c r="B8" s="35" t="s">
        <v>60</v>
      </c>
      <c r="C8" s="19"/>
      <c r="D8" s="460" t="s">
        <v>52</v>
      </c>
      <c r="E8" s="21"/>
      <c r="F8" s="21"/>
      <c r="G8" s="21"/>
      <c r="H8" s="36">
        <f>SUM(H17:H18)</f>
        <v>0</v>
      </c>
      <c r="I8" s="37" t="s">
        <v>34</v>
      </c>
      <c r="J8" s="457" t="s">
        <v>36</v>
      </c>
      <c r="K8" s="458"/>
      <c r="L8" s="459"/>
      <c r="M8" s="38">
        <v>1</v>
      </c>
      <c r="N8" s="39" t="s">
        <v>37</v>
      </c>
      <c r="O8" s="39" t="s">
        <v>38</v>
      </c>
      <c r="P8" s="40"/>
      <c r="Q8" s="41" t="s">
        <v>39</v>
      </c>
      <c r="R8" s="42">
        <f>P8</f>
        <v>0</v>
      </c>
      <c r="S8" s="43"/>
      <c r="T8" s="19"/>
      <c r="U8" s="19"/>
      <c r="V8" s="19"/>
      <c r="W8" s="19"/>
      <c r="X8" s="19"/>
      <c r="Y8" s="19"/>
      <c r="Z8" s="19"/>
      <c r="AA8" s="19"/>
    </row>
    <row r="9" spans="1:27" s="23" customFormat="1" ht="22.5" customHeight="1">
      <c r="A9" s="19"/>
      <c r="B9" s="26"/>
      <c r="C9" s="19"/>
      <c r="D9" s="461"/>
      <c r="E9" s="19"/>
      <c r="F9" s="19"/>
      <c r="G9" s="44"/>
      <c r="H9" s="44"/>
      <c r="I9" s="103"/>
      <c r="J9" s="446" t="s">
        <v>40</v>
      </c>
      <c r="K9" s="446"/>
      <c r="L9" s="447"/>
      <c r="M9" s="47">
        <v>1</v>
      </c>
      <c r="N9" s="48" t="s">
        <v>37</v>
      </c>
      <c r="O9" s="48" t="s">
        <v>38</v>
      </c>
      <c r="P9" s="49"/>
      <c r="Q9" s="50" t="s">
        <v>39</v>
      </c>
      <c r="R9" s="51">
        <f>P9</f>
        <v>0</v>
      </c>
      <c r="S9" s="52"/>
      <c r="T9" s="19"/>
      <c r="U9" s="19"/>
      <c r="V9" s="19"/>
      <c r="W9" s="19"/>
      <c r="X9" s="19"/>
      <c r="Y9" s="19"/>
      <c r="Z9" s="19"/>
      <c r="AA9" s="19"/>
    </row>
    <row r="10" spans="1:27" s="23" customFormat="1" ht="22.5" customHeight="1">
      <c r="A10" s="19"/>
      <c r="B10" s="26"/>
      <c r="C10" s="19"/>
      <c r="D10" s="461"/>
      <c r="E10" s="19"/>
      <c r="F10" s="19"/>
      <c r="G10" s="44"/>
      <c r="H10" s="44"/>
      <c r="I10" s="103"/>
      <c r="J10" s="53" t="s">
        <v>41</v>
      </c>
      <c r="K10" s="448" t="s">
        <v>42</v>
      </c>
      <c r="L10" s="449"/>
      <c r="M10" s="54">
        <v>1</v>
      </c>
      <c r="N10" s="55" t="s">
        <v>37</v>
      </c>
      <c r="O10" s="55" t="s">
        <v>38</v>
      </c>
      <c r="P10" s="56"/>
      <c r="Q10" s="57" t="s">
        <v>39</v>
      </c>
      <c r="R10" s="58">
        <f>P10</f>
        <v>0</v>
      </c>
      <c r="S10" s="52"/>
      <c r="T10" s="19"/>
      <c r="U10" s="19"/>
      <c r="V10" s="19"/>
      <c r="W10" s="19"/>
      <c r="X10" s="19"/>
      <c r="Y10" s="19"/>
      <c r="Z10" s="19"/>
      <c r="AA10" s="19"/>
    </row>
    <row r="11" spans="1:27" s="23" customFormat="1" ht="22.5" customHeight="1">
      <c r="A11" s="19"/>
      <c r="B11" s="26"/>
      <c r="C11" s="19"/>
      <c r="D11" s="461"/>
      <c r="E11" s="19"/>
      <c r="F11" s="19"/>
      <c r="G11" s="44"/>
      <c r="H11" s="44"/>
      <c r="I11" s="103"/>
      <c r="J11" s="19"/>
      <c r="K11" s="450"/>
      <c r="L11" s="450"/>
      <c r="M11" s="59"/>
      <c r="N11" s="60"/>
      <c r="O11" s="60"/>
      <c r="P11" s="61"/>
      <c r="Q11" s="62"/>
      <c r="R11" s="63"/>
      <c r="S11" s="46"/>
      <c r="T11" s="19"/>
      <c r="U11" s="19"/>
      <c r="V11" s="19"/>
      <c r="W11" s="19"/>
      <c r="X11" s="19"/>
      <c r="Y11" s="19"/>
      <c r="Z11" s="19"/>
      <c r="AA11" s="19"/>
    </row>
    <row r="12" spans="1:27" s="23" customFormat="1" ht="22.5" customHeight="1">
      <c r="A12" s="19"/>
      <c r="B12" s="64"/>
      <c r="C12" s="107"/>
      <c r="D12" s="461"/>
      <c r="E12" s="19"/>
      <c r="F12" s="19"/>
      <c r="G12" s="44"/>
      <c r="H12" s="44"/>
      <c r="I12" s="103"/>
      <c r="J12" s="68" t="s">
        <v>43</v>
      </c>
      <c r="K12" s="448" t="s">
        <v>44</v>
      </c>
      <c r="L12" s="449"/>
      <c r="M12" s="54">
        <v>1</v>
      </c>
      <c r="N12" s="55" t="s">
        <v>37</v>
      </c>
      <c r="O12" s="55" t="s">
        <v>38</v>
      </c>
      <c r="P12" s="56"/>
      <c r="Q12" s="57" t="s">
        <v>39</v>
      </c>
      <c r="R12" s="58">
        <f>P12</f>
        <v>0</v>
      </c>
      <c r="S12" s="46"/>
      <c r="T12" s="19"/>
      <c r="U12" s="19"/>
      <c r="V12" s="19"/>
      <c r="W12" s="19"/>
      <c r="X12" s="19"/>
      <c r="Y12" s="19"/>
      <c r="Z12" s="19"/>
      <c r="AA12" s="19"/>
    </row>
    <row r="13" spans="1:27" s="23" customFormat="1" ht="22.5" customHeight="1">
      <c r="A13" s="19"/>
      <c r="B13" s="64"/>
      <c r="C13" s="107"/>
      <c r="D13" s="461"/>
      <c r="E13" s="19"/>
      <c r="F13" s="19"/>
      <c r="G13" s="44"/>
      <c r="H13" s="44"/>
      <c r="I13" s="103"/>
      <c r="J13" s="19"/>
      <c r="K13" s="450"/>
      <c r="L13" s="450"/>
      <c r="M13" s="59"/>
      <c r="N13" s="60"/>
      <c r="O13" s="60"/>
      <c r="P13" s="61"/>
      <c r="Q13" s="62"/>
      <c r="R13" s="63"/>
      <c r="S13" s="46"/>
      <c r="T13" s="19"/>
      <c r="U13" s="19"/>
      <c r="V13" s="19"/>
      <c r="W13" s="19"/>
      <c r="X13" s="19"/>
      <c r="Y13" s="19"/>
      <c r="Z13" s="19"/>
      <c r="AA13" s="19"/>
    </row>
    <row r="14" spans="1:27" s="23" customFormat="1" ht="22.5" customHeight="1">
      <c r="A14" s="19"/>
      <c r="B14" s="64"/>
      <c r="C14" s="107"/>
      <c r="D14" s="461"/>
      <c r="E14" s="19"/>
      <c r="F14" s="19"/>
      <c r="G14" s="44"/>
      <c r="H14" s="44"/>
      <c r="I14" s="103"/>
      <c r="J14" s="65" t="s">
        <v>45</v>
      </c>
      <c r="K14" s="65"/>
      <c r="L14" s="66"/>
      <c r="M14" s="47">
        <v>1</v>
      </c>
      <c r="N14" s="48" t="s">
        <v>37</v>
      </c>
      <c r="O14" s="48" t="s">
        <v>38</v>
      </c>
      <c r="P14" s="49"/>
      <c r="Q14" s="50" t="s">
        <v>39</v>
      </c>
      <c r="R14" s="51">
        <f>P14</f>
        <v>0</v>
      </c>
      <c r="S14" s="46"/>
      <c r="T14" s="19"/>
      <c r="U14" s="19"/>
      <c r="V14" s="19"/>
      <c r="W14" s="19"/>
      <c r="X14" s="19"/>
      <c r="Y14" s="19"/>
      <c r="Z14" s="19"/>
      <c r="AA14" s="19"/>
    </row>
    <row r="15" spans="1:27" s="23" customFormat="1" ht="22.5" customHeight="1">
      <c r="A15" s="19"/>
      <c r="B15" s="26"/>
      <c r="C15" s="19"/>
      <c r="D15" s="461"/>
      <c r="E15" s="19"/>
      <c r="F15" s="19"/>
      <c r="G15" s="44"/>
      <c r="H15" s="44"/>
      <c r="I15" s="103"/>
      <c r="J15" s="67" t="s">
        <v>46</v>
      </c>
      <c r="K15" s="53"/>
      <c r="L15" s="53"/>
      <c r="M15" s="54">
        <v>1</v>
      </c>
      <c r="N15" s="55" t="s">
        <v>37</v>
      </c>
      <c r="O15" s="55" t="s">
        <v>38</v>
      </c>
      <c r="P15" s="56"/>
      <c r="Q15" s="57" t="s">
        <v>39</v>
      </c>
      <c r="R15" s="58">
        <f>P15</f>
        <v>0</v>
      </c>
      <c r="S15" s="46"/>
      <c r="T15" s="19"/>
      <c r="U15" s="19"/>
      <c r="V15" s="19"/>
      <c r="W15" s="19"/>
      <c r="X15" s="19"/>
      <c r="Y15" s="19"/>
      <c r="Z15" s="19"/>
      <c r="AA15" s="19"/>
    </row>
    <row r="16" spans="1:27" s="23" customFormat="1" ht="22.5" customHeight="1">
      <c r="A16" s="19"/>
      <c r="B16" s="26"/>
      <c r="C16" s="19"/>
      <c r="D16" s="461"/>
      <c r="E16" s="19"/>
      <c r="F16" s="19"/>
      <c r="G16" s="44"/>
      <c r="H16" s="44"/>
      <c r="I16" s="45"/>
      <c r="J16" s="68" t="s">
        <v>47</v>
      </c>
      <c r="K16" s="53"/>
      <c r="L16" s="53"/>
      <c r="M16" s="54">
        <v>1</v>
      </c>
      <c r="N16" s="55" t="s">
        <v>37</v>
      </c>
      <c r="O16" s="55" t="s">
        <v>38</v>
      </c>
      <c r="P16" s="56"/>
      <c r="Q16" s="57" t="s">
        <v>39</v>
      </c>
      <c r="R16" s="58">
        <f>P16</f>
        <v>0</v>
      </c>
      <c r="S16" s="46"/>
      <c r="T16" s="19"/>
      <c r="U16" s="19"/>
      <c r="V16" s="19"/>
      <c r="W16" s="19"/>
      <c r="X16" s="19"/>
      <c r="Y16" s="19"/>
      <c r="Z16" s="19"/>
      <c r="AA16" s="19"/>
    </row>
    <row r="17" spans="1:27" s="23" customFormat="1" ht="22.5" customHeight="1">
      <c r="A17" s="19"/>
      <c r="B17" s="26"/>
      <c r="C17" s="19"/>
      <c r="D17" s="461"/>
      <c r="E17" s="438" t="s">
        <v>48</v>
      </c>
      <c r="F17" s="439"/>
      <c r="G17" s="439"/>
      <c r="H17" s="476">
        <f>M17</f>
        <v>0</v>
      </c>
      <c r="I17" s="477" t="s">
        <v>34</v>
      </c>
      <c r="J17" s="438" t="s">
        <v>48</v>
      </c>
      <c r="K17" s="439"/>
      <c r="L17" s="439"/>
      <c r="M17" s="463"/>
      <c r="N17" s="465" t="s">
        <v>34</v>
      </c>
      <c r="O17" s="69"/>
      <c r="P17" s="70"/>
      <c r="Q17" s="71"/>
      <c r="R17" s="72"/>
      <c r="S17" s="46"/>
      <c r="T17" s="19"/>
      <c r="U17" s="19"/>
      <c r="V17" s="19"/>
      <c r="W17" s="19"/>
      <c r="X17" s="19"/>
      <c r="Y17" s="19"/>
      <c r="Z17" s="19"/>
      <c r="AA17" s="19"/>
    </row>
    <row r="18" spans="1:27" s="23" customFormat="1" ht="22.5" customHeight="1">
      <c r="A18" s="19"/>
      <c r="B18" s="73"/>
      <c r="C18" s="74"/>
      <c r="D18" s="462"/>
      <c r="E18" s="440" t="s">
        <v>49</v>
      </c>
      <c r="F18" s="441"/>
      <c r="G18" s="441"/>
      <c r="H18" s="464"/>
      <c r="I18" s="478"/>
      <c r="J18" s="440" t="s">
        <v>49</v>
      </c>
      <c r="K18" s="441"/>
      <c r="L18" s="441"/>
      <c r="M18" s="464"/>
      <c r="N18" s="466"/>
      <c r="O18" s="75"/>
      <c r="P18" s="76"/>
      <c r="Q18" s="77"/>
      <c r="R18" s="78"/>
      <c r="S18" s="79">
        <f>SUM(R8:R16)</f>
        <v>0</v>
      </c>
      <c r="T18" s="80"/>
      <c r="U18" s="19"/>
      <c r="V18" s="19"/>
      <c r="W18" s="19"/>
      <c r="X18" s="19"/>
      <c r="Y18" s="19"/>
      <c r="Z18" s="19"/>
      <c r="AA18" s="19"/>
    </row>
    <row r="19" spans="1:27" s="23" customFormat="1" ht="22.5" customHeight="1">
      <c r="A19" s="19"/>
      <c r="B19" s="26"/>
      <c r="C19" s="19"/>
      <c r="D19" s="474" t="s">
        <v>50</v>
      </c>
      <c r="E19" s="19"/>
      <c r="F19" s="19"/>
      <c r="G19" s="19"/>
      <c r="H19" s="81">
        <f>SUM(H28:H29)</f>
        <v>0</v>
      </c>
      <c r="I19" s="82" t="s">
        <v>34</v>
      </c>
      <c r="J19" s="442" t="s">
        <v>36</v>
      </c>
      <c r="K19" s="443"/>
      <c r="L19" s="444"/>
      <c r="M19" s="59">
        <v>1</v>
      </c>
      <c r="N19" s="60" t="s">
        <v>37</v>
      </c>
      <c r="O19" s="60" t="s">
        <v>38</v>
      </c>
      <c r="P19" s="84"/>
      <c r="Q19" s="62" t="s">
        <v>39</v>
      </c>
      <c r="R19" s="63">
        <f>P19</f>
        <v>0</v>
      </c>
      <c r="S19" s="85"/>
      <c r="T19" s="19"/>
    </row>
    <row r="20" spans="1:27" s="23" customFormat="1" ht="22.5" customHeight="1">
      <c r="A20" s="19"/>
      <c r="B20" s="26"/>
      <c r="C20" s="19"/>
      <c r="D20" s="461"/>
      <c r="E20" s="19"/>
      <c r="F20" s="19"/>
      <c r="G20" s="44"/>
      <c r="H20" s="44"/>
      <c r="I20" s="45"/>
      <c r="J20" s="445" t="s">
        <v>40</v>
      </c>
      <c r="K20" s="446"/>
      <c r="L20" s="447"/>
      <c r="M20" s="47">
        <v>1</v>
      </c>
      <c r="N20" s="48" t="s">
        <v>37</v>
      </c>
      <c r="O20" s="48" t="s">
        <v>38</v>
      </c>
      <c r="P20" s="49"/>
      <c r="Q20" s="50" t="s">
        <v>39</v>
      </c>
      <c r="R20" s="51">
        <f>P20</f>
        <v>0</v>
      </c>
      <c r="S20" s="85"/>
      <c r="T20" s="19"/>
      <c r="V20" s="19"/>
      <c r="W20" s="19"/>
      <c r="X20" s="19"/>
      <c r="Y20" s="19"/>
    </row>
    <row r="21" spans="1:27" s="23" customFormat="1" ht="22.5" customHeight="1">
      <c r="A21" s="19"/>
      <c r="B21" s="26"/>
      <c r="C21" s="19"/>
      <c r="D21" s="461"/>
      <c r="E21" s="19"/>
      <c r="F21" s="19"/>
      <c r="G21" s="44"/>
      <c r="H21" s="44"/>
      <c r="I21" s="103"/>
      <c r="J21" s="53" t="s">
        <v>41</v>
      </c>
      <c r="K21" s="448" t="s">
        <v>42</v>
      </c>
      <c r="L21" s="449"/>
      <c r="M21" s="54">
        <v>1</v>
      </c>
      <c r="N21" s="55" t="s">
        <v>37</v>
      </c>
      <c r="O21" s="55" t="s">
        <v>38</v>
      </c>
      <c r="P21" s="56"/>
      <c r="Q21" s="57" t="s">
        <v>39</v>
      </c>
      <c r="R21" s="58">
        <f>P21</f>
        <v>0</v>
      </c>
      <c r="S21" s="85"/>
      <c r="T21" s="19"/>
      <c r="U21" s="19"/>
    </row>
    <row r="22" spans="1:27" s="23" customFormat="1" ht="22.5" customHeight="1">
      <c r="A22" s="19"/>
      <c r="B22" s="26"/>
      <c r="C22" s="19"/>
      <c r="D22" s="461"/>
      <c r="E22" s="19"/>
      <c r="F22" s="19"/>
      <c r="G22" s="44"/>
      <c r="H22" s="44"/>
      <c r="I22" s="103"/>
      <c r="J22" s="19"/>
      <c r="K22" s="450"/>
      <c r="L22" s="450"/>
      <c r="M22" s="59"/>
      <c r="N22" s="60"/>
      <c r="O22" s="60"/>
      <c r="P22" s="61"/>
      <c r="Q22" s="62"/>
      <c r="R22" s="63"/>
      <c r="S22" s="83"/>
      <c r="T22" s="19"/>
      <c r="U22" s="19"/>
    </row>
    <row r="23" spans="1:27" s="23" customFormat="1" ht="22.5" customHeight="1">
      <c r="A23" s="19"/>
      <c r="B23" s="26"/>
      <c r="C23" s="19"/>
      <c r="D23" s="461"/>
      <c r="E23" s="19"/>
      <c r="F23" s="19"/>
      <c r="G23" s="44"/>
      <c r="H23" s="44"/>
      <c r="I23" s="103"/>
      <c r="J23" s="53" t="s">
        <v>43</v>
      </c>
      <c r="K23" s="448" t="s">
        <v>44</v>
      </c>
      <c r="L23" s="449"/>
      <c r="M23" s="54">
        <v>1</v>
      </c>
      <c r="N23" s="55" t="s">
        <v>37</v>
      </c>
      <c r="O23" s="55" t="s">
        <v>38</v>
      </c>
      <c r="P23" s="56"/>
      <c r="Q23" s="57" t="s">
        <v>39</v>
      </c>
      <c r="R23" s="58">
        <f>P23</f>
        <v>0</v>
      </c>
      <c r="S23" s="83"/>
      <c r="T23" s="19"/>
      <c r="V23" s="19"/>
      <c r="W23" s="19"/>
      <c r="X23" s="19"/>
      <c r="Y23" s="19"/>
    </row>
    <row r="24" spans="1:27" s="23" customFormat="1" ht="22.5" customHeight="1">
      <c r="A24" s="19"/>
      <c r="B24" s="26"/>
      <c r="C24" s="19"/>
      <c r="D24" s="461"/>
      <c r="E24" s="19"/>
      <c r="F24" s="19"/>
      <c r="G24" s="44"/>
      <c r="H24" s="44"/>
      <c r="I24" s="103"/>
      <c r="J24" s="19"/>
      <c r="K24" s="450"/>
      <c r="L24" s="450"/>
      <c r="M24" s="59"/>
      <c r="N24" s="60"/>
      <c r="O24" s="60"/>
      <c r="P24" s="61"/>
      <c r="Q24" s="62"/>
      <c r="R24" s="63"/>
      <c r="S24" s="83"/>
      <c r="T24" s="19"/>
      <c r="V24" s="19"/>
      <c r="W24" s="19"/>
      <c r="X24" s="19"/>
      <c r="Y24" s="19"/>
    </row>
    <row r="25" spans="1:27" s="23" customFormat="1" ht="22.5" customHeight="1">
      <c r="A25" s="19"/>
      <c r="B25" s="26"/>
      <c r="C25" s="19"/>
      <c r="D25" s="461"/>
      <c r="E25" s="19"/>
      <c r="F25" s="19"/>
      <c r="G25" s="44"/>
      <c r="H25" s="44"/>
      <c r="I25" s="103"/>
      <c r="J25" s="65" t="s">
        <v>45</v>
      </c>
      <c r="K25" s="65"/>
      <c r="L25" s="66"/>
      <c r="M25" s="47">
        <v>1</v>
      </c>
      <c r="N25" s="48" t="s">
        <v>37</v>
      </c>
      <c r="O25" s="48" t="s">
        <v>38</v>
      </c>
      <c r="P25" s="49"/>
      <c r="Q25" s="50" t="s">
        <v>39</v>
      </c>
      <c r="R25" s="51">
        <f>P25</f>
        <v>0</v>
      </c>
      <c r="S25" s="83"/>
      <c r="T25" s="19"/>
      <c r="V25" s="19"/>
      <c r="W25" s="19"/>
      <c r="X25" s="19"/>
      <c r="Y25" s="19"/>
    </row>
    <row r="26" spans="1:27" s="23" customFormat="1" ht="22.5" customHeight="1">
      <c r="A26" s="19"/>
      <c r="B26" s="26"/>
      <c r="C26" s="19"/>
      <c r="D26" s="461"/>
      <c r="E26" s="19"/>
      <c r="F26" s="19"/>
      <c r="G26" s="44"/>
      <c r="H26" s="44"/>
      <c r="I26" s="103"/>
      <c r="J26" s="53" t="s">
        <v>46</v>
      </c>
      <c r="K26" s="53"/>
      <c r="L26" s="53"/>
      <c r="M26" s="54">
        <v>1</v>
      </c>
      <c r="N26" s="55" t="s">
        <v>37</v>
      </c>
      <c r="O26" s="55" t="s">
        <v>38</v>
      </c>
      <c r="P26" s="56"/>
      <c r="Q26" s="57" t="s">
        <v>39</v>
      </c>
      <c r="R26" s="58">
        <f>P26</f>
        <v>0</v>
      </c>
      <c r="S26" s="83"/>
      <c r="T26" s="19"/>
      <c r="V26" s="19"/>
      <c r="W26" s="19"/>
    </row>
    <row r="27" spans="1:27" s="23" customFormat="1" ht="22.5" customHeight="1">
      <c r="A27" s="19"/>
      <c r="B27" s="26"/>
      <c r="C27" s="19"/>
      <c r="D27" s="461"/>
      <c r="E27" s="19"/>
      <c r="F27" s="19"/>
      <c r="G27" s="44"/>
      <c r="H27" s="44"/>
      <c r="I27" s="45"/>
      <c r="J27" s="68" t="s">
        <v>47</v>
      </c>
      <c r="K27" s="53"/>
      <c r="L27" s="53"/>
      <c r="M27" s="54">
        <v>1</v>
      </c>
      <c r="N27" s="55" t="s">
        <v>37</v>
      </c>
      <c r="O27" s="55" t="s">
        <v>38</v>
      </c>
      <c r="P27" s="56"/>
      <c r="Q27" s="57" t="s">
        <v>39</v>
      </c>
      <c r="R27" s="58">
        <f>P27</f>
        <v>0</v>
      </c>
      <c r="S27" s="85"/>
      <c r="T27" s="19"/>
    </row>
    <row r="28" spans="1:27" s="23" customFormat="1" ht="22.5" customHeight="1">
      <c r="A28" s="19"/>
      <c r="B28" s="26"/>
      <c r="C28" s="19"/>
      <c r="D28" s="461"/>
      <c r="E28" s="438" t="s">
        <v>48</v>
      </c>
      <c r="F28" s="439"/>
      <c r="G28" s="439"/>
      <c r="H28" s="476">
        <f>M28</f>
        <v>0</v>
      </c>
      <c r="I28" s="477" t="s">
        <v>34</v>
      </c>
      <c r="J28" s="438" t="s">
        <v>48</v>
      </c>
      <c r="K28" s="439"/>
      <c r="L28" s="439"/>
      <c r="M28" s="463"/>
      <c r="N28" s="465" t="s">
        <v>34</v>
      </c>
      <c r="O28" s="69"/>
      <c r="P28" s="86"/>
      <c r="Q28" s="71"/>
      <c r="R28" s="87"/>
      <c r="S28" s="83"/>
      <c r="T28" s="19"/>
    </row>
    <row r="29" spans="1:27" s="23" customFormat="1" ht="22.5" customHeight="1" thickBot="1">
      <c r="A29" s="19"/>
      <c r="B29" s="26"/>
      <c r="C29" s="19"/>
      <c r="D29" s="475"/>
      <c r="E29" s="436" t="s">
        <v>49</v>
      </c>
      <c r="F29" s="437"/>
      <c r="G29" s="437"/>
      <c r="H29" s="467"/>
      <c r="I29" s="479"/>
      <c r="J29" s="436" t="s">
        <v>49</v>
      </c>
      <c r="K29" s="437"/>
      <c r="L29" s="437"/>
      <c r="M29" s="467"/>
      <c r="N29" s="468"/>
      <c r="O29" s="88"/>
      <c r="P29" s="89"/>
      <c r="Q29" s="90"/>
      <c r="R29" s="91"/>
      <c r="S29" s="92">
        <f>SUM(R19:R27)</f>
        <v>0</v>
      </c>
      <c r="T29" s="19"/>
    </row>
    <row r="30" spans="1:27" s="23" customFormat="1" ht="22.5" customHeight="1" thickTop="1" thickBot="1">
      <c r="A30" s="19"/>
      <c r="B30" s="29"/>
      <c r="C30" s="31"/>
      <c r="D30" s="104" t="s">
        <v>55</v>
      </c>
      <c r="E30" s="93"/>
      <c r="F30" s="93"/>
      <c r="G30" s="94"/>
      <c r="H30" s="95">
        <f>SUM(H17,H28)</f>
        <v>0</v>
      </c>
      <c r="I30" s="96" t="s">
        <v>34</v>
      </c>
      <c r="J30" s="93"/>
      <c r="K30" s="93"/>
      <c r="L30" s="93"/>
      <c r="M30" s="95"/>
      <c r="N30" s="98"/>
      <c r="O30" s="98"/>
      <c r="P30" s="94"/>
      <c r="Q30" s="99"/>
      <c r="R30" s="100"/>
      <c r="S30" s="97">
        <f>SUM(S18,S29)</f>
        <v>0</v>
      </c>
      <c r="T30" s="19"/>
    </row>
    <row r="31" spans="1:27" ht="21" customHeight="1" thickBot="1">
      <c r="A31" s="16"/>
      <c r="B31" s="101" t="s">
        <v>54</v>
      </c>
      <c r="C31" s="19"/>
      <c r="D31" s="16"/>
      <c r="E31" s="16"/>
      <c r="F31" s="16"/>
      <c r="G31" s="16"/>
      <c r="H31" s="16"/>
      <c r="I31" s="16"/>
      <c r="J31" s="16"/>
      <c r="K31" s="16"/>
      <c r="L31" s="16"/>
      <c r="M31" s="17"/>
      <c r="N31" s="16"/>
      <c r="O31" s="105"/>
      <c r="P31" s="469" t="s">
        <v>56</v>
      </c>
      <c r="Q31" s="470"/>
      <c r="R31" s="471"/>
      <c r="S31" s="106">
        <f>ROUNDDOWN(S30*1/3,0)</f>
        <v>0</v>
      </c>
      <c r="T31" s="16"/>
    </row>
    <row r="32" spans="1:27" ht="21" customHeight="1" thickTop="1">
      <c r="A32" s="16"/>
      <c r="B32" s="101" t="s">
        <v>53</v>
      </c>
      <c r="C32" s="19"/>
      <c r="D32" s="16"/>
      <c r="E32" s="16"/>
      <c r="F32" s="16"/>
      <c r="G32" s="16"/>
      <c r="H32" s="16"/>
      <c r="I32" s="16"/>
      <c r="J32" s="16"/>
      <c r="K32" s="16"/>
      <c r="L32" s="16"/>
      <c r="M32" s="17"/>
      <c r="N32" s="16"/>
      <c r="O32" s="16"/>
      <c r="P32" s="17"/>
      <c r="Q32" s="16"/>
      <c r="R32" s="17"/>
      <c r="S32" s="16"/>
      <c r="T32" s="16"/>
    </row>
    <row r="33" spans="20:20">
      <c r="T33" s="16"/>
    </row>
    <row r="34" spans="20:20">
      <c r="T34" s="16"/>
    </row>
    <row r="35" spans="20:20">
      <c r="T35" s="16"/>
    </row>
    <row r="36" spans="20:20">
      <c r="T36" s="16"/>
    </row>
    <row r="37" spans="20:20">
      <c r="T37" s="16"/>
    </row>
    <row r="38" spans="20:20">
      <c r="T38" s="16"/>
    </row>
    <row r="39" spans="20:20">
      <c r="T39" s="16"/>
    </row>
    <row r="40" spans="20:20">
      <c r="T40" s="16"/>
    </row>
    <row r="41" spans="20:20">
      <c r="T41" s="16"/>
    </row>
    <row r="42" spans="20:20">
      <c r="T42" s="16"/>
    </row>
    <row r="43" spans="20:20">
      <c r="T43" s="16"/>
    </row>
    <row r="44" spans="20:20">
      <c r="T44" s="16"/>
    </row>
    <row r="45" spans="20:20">
      <c r="T45" s="16"/>
    </row>
    <row r="46" spans="20:20">
      <c r="T46" s="16"/>
    </row>
    <row r="47" spans="20:20">
      <c r="T47" s="16"/>
    </row>
    <row r="48" spans="20:20">
      <c r="T48" s="16"/>
    </row>
    <row r="49" spans="20:20">
      <c r="T49" s="16"/>
    </row>
    <row r="50" spans="20:20">
      <c r="T50" s="16"/>
    </row>
    <row r="51" spans="20:20">
      <c r="T51" s="16"/>
    </row>
    <row r="52" spans="20:20">
      <c r="T52" s="16"/>
    </row>
    <row r="53" spans="20:20">
      <c r="T53" s="16"/>
    </row>
    <row r="54" spans="20:20">
      <c r="T54" s="16"/>
    </row>
    <row r="55" spans="20:20">
      <c r="T55" s="16"/>
    </row>
    <row r="56" spans="20:20">
      <c r="T56" s="16"/>
    </row>
    <row r="57" spans="20:20">
      <c r="T57" s="16"/>
    </row>
    <row r="58" spans="20:20">
      <c r="T58" s="16"/>
    </row>
    <row r="59" spans="20:20">
      <c r="T59" s="16"/>
    </row>
    <row r="60" spans="20:20">
      <c r="T60" s="16"/>
    </row>
    <row r="61" spans="20:20">
      <c r="T61" s="16"/>
    </row>
    <row r="62" spans="20:20">
      <c r="T62" s="16"/>
    </row>
    <row r="63" spans="20:20">
      <c r="T63" s="16"/>
    </row>
    <row r="64" spans="20:20">
      <c r="T64" s="16"/>
    </row>
    <row r="65" spans="20:20">
      <c r="T65" s="16"/>
    </row>
    <row r="66" spans="20:20">
      <c r="T66" s="16"/>
    </row>
    <row r="67" spans="20:20">
      <c r="T67" s="16"/>
    </row>
    <row r="68" spans="20:20">
      <c r="T68" s="16"/>
    </row>
    <row r="69" spans="20:20">
      <c r="T69" s="16"/>
    </row>
    <row r="70" spans="20:20">
      <c r="T70" s="16"/>
    </row>
    <row r="71" spans="20:20">
      <c r="T71" s="16"/>
    </row>
    <row r="72" spans="20:20">
      <c r="T72" s="16"/>
    </row>
    <row r="73" spans="20:20">
      <c r="T73" s="16"/>
    </row>
    <row r="74" spans="20:20">
      <c r="T74" s="16"/>
    </row>
    <row r="75" spans="20:20">
      <c r="T75" s="16"/>
    </row>
    <row r="76" spans="20:20">
      <c r="T76" s="16"/>
    </row>
    <row r="77" spans="20:20">
      <c r="T77" s="16"/>
    </row>
    <row r="78" spans="20:20">
      <c r="T78" s="16"/>
    </row>
    <row r="79" spans="20:20">
      <c r="T79" s="16"/>
    </row>
    <row r="80" spans="20:20">
      <c r="T80" s="16"/>
    </row>
    <row r="81" spans="20:20">
      <c r="T81" s="16"/>
    </row>
    <row r="82" spans="20:20">
      <c r="T82" s="16"/>
    </row>
    <row r="83" spans="20:20">
      <c r="T83" s="16"/>
    </row>
    <row r="84" spans="20:20">
      <c r="T84" s="16"/>
    </row>
    <row r="85" spans="20:20">
      <c r="T85" s="16"/>
    </row>
    <row r="86" spans="20:20">
      <c r="T86" s="16"/>
    </row>
    <row r="87" spans="20:20">
      <c r="T87" s="16"/>
    </row>
    <row r="88" spans="20:20">
      <c r="T88" s="16"/>
    </row>
    <row r="89" spans="20:20">
      <c r="T89" s="16"/>
    </row>
    <row r="90" spans="20:20">
      <c r="T90" s="16"/>
    </row>
    <row r="91" spans="20:20">
      <c r="T91" s="16"/>
    </row>
    <row r="92" spans="20:20">
      <c r="T92" s="16"/>
    </row>
    <row r="93" spans="20:20">
      <c r="T93" s="16"/>
    </row>
    <row r="94" spans="20:20">
      <c r="T94" s="16"/>
    </row>
    <row r="95" spans="20:20">
      <c r="T95" s="16"/>
    </row>
    <row r="96" spans="20:20">
      <c r="T96" s="16"/>
    </row>
    <row r="97" spans="20:20">
      <c r="T97" s="16"/>
    </row>
    <row r="98" spans="20:20">
      <c r="T98" s="16"/>
    </row>
    <row r="99" spans="20:20">
      <c r="T99" s="16"/>
    </row>
    <row r="100" spans="20:20">
      <c r="T100" s="16"/>
    </row>
    <row r="101" spans="20:20">
      <c r="T101" s="16"/>
    </row>
    <row r="102" spans="20:20">
      <c r="T102" s="16"/>
    </row>
    <row r="103" spans="20:20">
      <c r="T103" s="16"/>
    </row>
    <row r="104" spans="20:20">
      <c r="T104" s="16"/>
    </row>
    <row r="105" spans="20:20">
      <c r="T105" s="16"/>
    </row>
    <row r="106" spans="20:20">
      <c r="T106" s="16"/>
    </row>
    <row r="107" spans="20:20">
      <c r="T107" s="16"/>
    </row>
    <row r="108" spans="20:20">
      <c r="T108" s="16"/>
    </row>
    <row r="109" spans="20:20">
      <c r="T109" s="16"/>
    </row>
    <row r="110" spans="20:20">
      <c r="T110" s="16"/>
    </row>
    <row r="111" spans="20:20">
      <c r="T111" s="16"/>
    </row>
    <row r="112" spans="20:20">
      <c r="T112" s="16"/>
    </row>
    <row r="113" spans="20:20">
      <c r="T113" s="16"/>
    </row>
    <row r="114" spans="20:20">
      <c r="T114" s="16"/>
    </row>
    <row r="115" spans="20:20">
      <c r="T115" s="16"/>
    </row>
    <row r="116" spans="20:20">
      <c r="T116" s="16"/>
    </row>
    <row r="117" spans="20:20">
      <c r="T117" s="16"/>
    </row>
    <row r="118" spans="20:20">
      <c r="T118" s="16"/>
    </row>
    <row r="119" spans="20:20">
      <c r="T119" s="16"/>
    </row>
    <row r="120" spans="20:20">
      <c r="T120" s="16"/>
    </row>
    <row r="121" spans="20:20">
      <c r="T121" s="16"/>
    </row>
    <row r="122" spans="20:20">
      <c r="T122" s="16"/>
    </row>
    <row r="123" spans="20:20">
      <c r="T123" s="16"/>
    </row>
    <row r="124" spans="20:20">
      <c r="T124" s="16"/>
    </row>
    <row r="125" spans="20:20">
      <c r="T125" s="16"/>
    </row>
    <row r="126" spans="20:20">
      <c r="T126" s="16"/>
    </row>
    <row r="127" spans="20:20">
      <c r="T127" s="16"/>
    </row>
    <row r="128" spans="20:20">
      <c r="T128" s="16"/>
    </row>
    <row r="129" spans="20:20">
      <c r="T129" s="16"/>
    </row>
    <row r="130" spans="20:20">
      <c r="T130" s="16"/>
    </row>
    <row r="131" spans="20:20">
      <c r="T131" s="16"/>
    </row>
    <row r="132" spans="20:20">
      <c r="T132" s="16"/>
    </row>
    <row r="133" spans="20:20">
      <c r="T133" s="16"/>
    </row>
    <row r="134" spans="20:20">
      <c r="T134" s="16"/>
    </row>
    <row r="135" spans="20:20">
      <c r="T135" s="16"/>
    </row>
    <row r="136" spans="20:20">
      <c r="T136" s="16"/>
    </row>
    <row r="137" spans="20:20">
      <c r="T137" s="16"/>
    </row>
    <row r="138" spans="20:20">
      <c r="T138" s="16"/>
    </row>
    <row r="139" spans="20:20">
      <c r="T139" s="16"/>
    </row>
    <row r="140" spans="20:20">
      <c r="T140" s="16"/>
    </row>
    <row r="141" spans="20:20">
      <c r="T141" s="16"/>
    </row>
    <row r="142" spans="20:20">
      <c r="T142" s="16"/>
    </row>
    <row r="143" spans="20:20">
      <c r="T143" s="16"/>
    </row>
    <row r="144" spans="20:20">
      <c r="T144" s="16"/>
    </row>
    <row r="145" spans="20:20">
      <c r="T145" s="16"/>
    </row>
    <row r="146" spans="20:20">
      <c r="T146" s="16"/>
    </row>
    <row r="147" spans="20:20">
      <c r="T147" s="16"/>
    </row>
    <row r="148" spans="20:20">
      <c r="T148" s="16"/>
    </row>
    <row r="149" spans="20:20">
      <c r="T149" s="16"/>
    </row>
    <row r="150" spans="20:20">
      <c r="T150" s="16"/>
    </row>
    <row r="151" spans="20:20">
      <c r="T151" s="16"/>
    </row>
    <row r="152" spans="20:20">
      <c r="T152" s="16"/>
    </row>
    <row r="153" spans="20:20">
      <c r="T153" s="16"/>
    </row>
    <row r="154" spans="20:20">
      <c r="T154" s="16"/>
    </row>
    <row r="155" spans="20:20">
      <c r="T155" s="16"/>
    </row>
    <row r="156" spans="20:20">
      <c r="T156" s="16"/>
    </row>
    <row r="157" spans="20:20">
      <c r="T157" s="16"/>
    </row>
    <row r="158" spans="20:20">
      <c r="T158" s="16"/>
    </row>
    <row r="159" spans="20:20">
      <c r="T159" s="16"/>
    </row>
    <row r="160" spans="20:20">
      <c r="T160" s="16"/>
    </row>
    <row r="161" spans="20:20">
      <c r="T161" s="16"/>
    </row>
    <row r="162" spans="20:20">
      <c r="T162" s="16"/>
    </row>
    <row r="163" spans="20:20">
      <c r="T163" s="16"/>
    </row>
    <row r="164" spans="20:20">
      <c r="T164" s="16"/>
    </row>
    <row r="165" spans="20:20">
      <c r="T165" s="16"/>
    </row>
    <row r="166" spans="20:20">
      <c r="T166" s="16"/>
    </row>
    <row r="167" spans="20:20">
      <c r="T167" s="16"/>
    </row>
    <row r="168" spans="20:20">
      <c r="T168" s="16"/>
    </row>
    <row r="169" spans="20:20">
      <c r="T169" s="16"/>
    </row>
    <row r="170" spans="20:20">
      <c r="T170" s="16"/>
    </row>
    <row r="171" spans="20:20">
      <c r="T171" s="16"/>
    </row>
    <row r="172" spans="20:20">
      <c r="T172" s="16"/>
    </row>
    <row r="173" spans="20:20">
      <c r="T173" s="16"/>
    </row>
    <row r="174" spans="20:20">
      <c r="T174" s="16"/>
    </row>
    <row r="175" spans="20:20">
      <c r="T175" s="16"/>
    </row>
    <row r="176" spans="20:20">
      <c r="T176" s="16"/>
    </row>
    <row r="177" spans="20:20">
      <c r="T177" s="16"/>
    </row>
    <row r="178" spans="20:20">
      <c r="T178" s="16"/>
    </row>
    <row r="179" spans="20:20">
      <c r="T179" s="16"/>
    </row>
    <row r="180" spans="20:20">
      <c r="T180" s="16"/>
    </row>
    <row r="181" spans="20:20">
      <c r="T181" s="16"/>
    </row>
    <row r="182" spans="20:20">
      <c r="T182" s="16"/>
    </row>
    <row r="183" spans="20:20">
      <c r="T183" s="16"/>
    </row>
    <row r="184" spans="20:20">
      <c r="T184" s="16"/>
    </row>
    <row r="185" spans="20:20">
      <c r="T185" s="16"/>
    </row>
    <row r="186" spans="20:20">
      <c r="T186" s="16"/>
    </row>
    <row r="187" spans="20:20">
      <c r="T187" s="16"/>
    </row>
    <row r="188" spans="20:20">
      <c r="T188" s="16"/>
    </row>
    <row r="189" spans="20:20">
      <c r="T189" s="16"/>
    </row>
    <row r="190" spans="20:20">
      <c r="T190" s="16"/>
    </row>
    <row r="191" spans="20:20">
      <c r="T191" s="16"/>
    </row>
    <row r="192" spans="20:20">
      <c r="T192" s="16"/>
    </row>
    <row r="193" spans="20:20">
      <c r="T193" s="16"/>
    </row>
    <row r="194" spans="20:20">
      <c r="T194" s="16"/>
    </row>
    <row r="195" spans="20:20">
      <c r="T195" s="16"/>
    </row>
    <row r="196" spans="20:20">
      <c r="T196" s="16"/>
    </row>
    <row r="197" spans="20:20">
      <c r="T197" s="16"/>
    </row>
    <row r="198" spans="20:20">
      <c r="T198" s="16"/>
    </row>
    <row r="199" spans="20:20">
      <c r="T199" s="16"/>
    </row>
    <row r="200" spans="20:20">
      <c r="T200" s="16"/>
    </row>
    <row r="201" spans="20:20">
      <c r="T201" s="16"/>
    </row>
    <row r="202" spans="20:20">
      <c r="T202" s="16"/>
    </row>
    <row r="203" spans="20:20">
      <c r="T203" s="16"/>
    </row>
    <row r="204" spans="20:20">
      <c r="T204" s="16"/>
    </row>
    <row r="205" spans="20:20">
      <c r="T205" s="16"/>
    </row>
    <row r="206" spans="20:20">
      <c r="T206" s="16"/>
    </row>
    <row r="207" spans="20:20">
      <c r="T207" s="16"/>
    </row>
    <row r="208" spans="20:20">
      <c r="T208" s="16"/>
    </row>
    <row r="209" spans="20:20">
      <c r="T209" s="16"/>
    </row>
    <row r="210" spans="20:20">
      <c r="T210" s="16"/>
    </row>
    <row r="211" spans="20:20">
      <c r="T211" s="16"/>
    </row>
    <row r="212" spans="20:20">
      <c r="T212" s="16"/>
    </row>
    <row r="213" spans="20:20">
      <c r="T213" s="16"/>
    </row>
    <row r="214" spans="20:20">
      <c r="T214" s="16"/>
    </row>
    <row r="215" spans="20:20">
      <c r="T215" s="16"/>
    </row>
    <row r="216" spans="20:20">
      <c r="T216" s="16"/>
    </row>
    <row r="217" spans="20:20">
      <c r="T217" s="16"/>
    </row>
    <row r="218" spans="20:20">
      <c r="T218" s="16"/>
    </row>
    <row r="219" spans="20:20">
      <c r="T219" s="16"/>
    </row>
    <row r="220" spans="20:20">
      <c r="T220" s="16"/>
    </row>
    <row r="221" spans="20:20">
      <c r="T221" s="16"/>
    </row>
    <row r="222" spans="20:20">
      <c r="T222" s="16"/>
    </row>
    <row r="223" spans="20:20">
      <c r="T223" s="16"/>
    </row>
    <row r="224" spans="20:20">
      <c r="T224" s="16"/>
    </row>
    <row r="225" spans="20:20">
      <c r="T225" s="16"/>
    </row>
    <row r="226" spans="20:20">
      <c r="T226" s="16"/>
    </row>
    <row r="227" spans="20:20">
      <c r="T227" s="16"/>
    </row>
    <row r="228" spans="20:20">
      <c r="T228" s="16"/>
    </row>
    <row r="229" spans="20:20">
      <c r="T229" s="16"/>
    </row>
    <row r="230" spans="20:20">
      <c r="T230" s="16"/>
    </row>
    <row r="231" spans="20:20">
      <c r="T231" s="16"/>
    </row>
    <row r="232" spans="20:20">
      <c r="T232" s="16"/>
    </row>
    <row r="233" spans="20:20">
      <c r="T233" s="16"/>
    </row>
    <row r="234" spans="20:20">
      <c r="T234" s="16"/>
    </row>
    <row r="235" spans="20:20">
      <c r="T235" s="16"/>
    </row>
    <row r="236" spans="20:20">
      <c r="T236" s="16"/>
    </row>
    <row r="237" spans="20:20">
      <c r="T237" s="16"/>
    </row>
    <row r="238" spans="20:20">
      <c r="T238" s="16"/>
    </row>
    <row r="239" spans="20:20">
      <c r="T239" s="16"/>
    </row>
    <row r="240" spans="20:20">
      <c r="T240" s="16"/>
    </row>
    <row r="241" spans="20:20">
      <c r="T241" s="16"/>
    </row>
    <row r="242" spans="20:20">
      <c r="T242" s="16"/>
    </row>
    <row r="243" spans="20:20">
      <c r="T243" s="16"/>
    </row>
    <row r="244" spans="20:20">
      <c r="T244" s="16"/>
    </row>
    <row r="245" spans="20:20">
      <c r="T245" s="16"/>
    </row>
    <row r="246" spans="20:20">
      <c r="T246" s="16"/>
    </row>
    <row r="247" spans="20:20">
      <c r="T247" s="16"/>
    </row>
    <row r="248" spans="20:20">
      <c r="T248" s="16"/>
    </row>
    <row r="249" spans="20:20">
      <c r="T249" s="16"/>
    </row>
    <row r="250" spans="20:20">
      <c r="T250" s="16"/>
    </row>
    <row r="251" spans="20:20">
      <c r="T251" s="16"/>
    </row>
    <row r="252" spans="20:20">
      <c r="T252" s="16"/>
    </row>
    <row r="253" spans="20:20">
      <c r="T253" s="16"/>
    </row>
    <row r="254" spans="20:20">
      <c r="T254" s="16"/>
    </row>
    <row r="255" spans="20:20">
      <c r="T255" s="16"/>
    </row>
    <row r="256" spans="20:20">
      <c r="T256" s="16"/>
    </row>
    <row r="257" spans="20:20">
      <c r="T257" s="16"/>
    </row>
    <row r="258" spans="20:20">
      <c r="T258" s="16"/>
    </row>
    <row r="259" spans="20:20">
      <c r="T259" s="16"/>
    </row>
    <row r="260" spans="20:20">
      <c r="T260" s="16"/>
    </row>
    <row r="261" spans="20:20">
      <c r="T261" s="16"/>
    </row>
    <row r="262" spans="20:20">
      <c r="T262" s="16"/>
    </row>
    <row r="263" spans="20:20">
      <c r="T263" s="16"/>
    </row>
    <row r="264" spans="20:20">
      <c r="T264" s="16"/>
    </row>
    <row r="265" spans="20:20">
      <c r="T265" s="16"/>
    </row>
    <row r="266" spans="20:20">
      <c r="T266" s="16"/>
    </row>
    <row r="267" spans="20:20">
      <c r="T267" s="16"/>
    </row>
    <row r="268" spans="20:20">
      <c r="T268" s="16"/>
    </row>
    <row r="269" spans="20:20">
      <c r="T269" s="16"/>
    </row>
    <row r="270" spans="20:20">
      <c r="T270" s="16"/>
    </row>
    <row r="271" spans="20:20">
      <c r="T271" s="16"/>
    </row>
    <row r="272" spans="20:20">
      <c r="T272" s="16"/>
    </row>
    <row r="273" spans="20:20">
      <c r="T273" s="16"/>
    </row>
    <row r="274" spans="20:20">
      <c r="T274" s="16"/>
    </row>
    <row r="275" spans="20:20">
      <c r="T275" s="16"/>
    </row>
    <row r="276" spans="20:20">
      <c r="T276" s="16"/>
    </row>
    <row r="277" spans="20:20">
      <c r="T277" s="16"/>
    </row>
    <row r="278" spans="20:20">
      <c r="T278" s="16"/>
    </row>
    <row r="279" spans="20:20">
      <c r="T279" s="16"/>
    </row>
    <row r="280" spans="20:20">
      <c r="T280" s="16"/>
    </row>
    <row r="281" spans="20:20">
      <c r="T281" s="16"/>
    </row>
    <row r="282" spans="20:20">
      <c r="T282" s="16"/>
    </row>
    <row r="283" spans="20:20">
      <c r="T283" s="16"/>
    </row>
    <row r="284" spans="20:20">
      <c r="T284" s="16"/>
    </row>
    <row r="285" spans="20:20">
      <c r="T285" s="16"/>
    </row>
    <row r="286" spans="20:20">
      <c r="T286" s="16"/>
    </row>
    <row r="287" spans="20:20">
      <c r="T287" s="16"/>
    </row>
    <row r="288" spans="20:20">
      <c r="T288" s="16"/>
    </row>
    <row r="289" spans="20:20">
      <c r="T289" s="16"/>
    </row>
    <row r="290" spans="20:20">
      <c r="T290" s="16"/>
    </row>
    <row r="291" spans="20:20">
      <c r="T291" s="16"/>
    </row>
    <row r="292" spans="20:20">
      <c r="T292" s="16"/>
    </row>
    <row r="293" spans="20:20">
      <c r="T293" s="16"/>
    </row>
    <row r="294" spans="20:20">
      <c r="T294" s="16"/>
    </row>
    <row r="295" spans="20:20">
      <c r="T295" s="16"/>
    </row>
    <row r="296" spans="20:20">
      <c r="T296" s="16"/>
    </row>
    <row r="297" spans="20:20">
      <c r="T297" s="16"/>
    </row>
    <row r="298" spans="20:20">
      <c r="T298" s="16"/>
    </row>
    <row r="299" spans="20:20">
      <c r="T299" s="16"/>
    </row>
    <row r="300" spans="20:20">
      <c r="T300" s="16"/>
    </row>
    <row r="301" spans="20:20">
      <c r="T301" s="16"/>
    </row>
    <row r="302" spans="20:20">
      <c r="T302" s="16"/>
    </row>
    <row r="303" spans="20:20">
      <c r="T303" s="16"/>
    </row>
    <row r="304" spans="20:20">
      <c r="T304" s="16"/>
    </row>
    <row r="305" spans="20:20">
      <c r="T305" s="16"/>
    </row>
    <row r="306" spans="20:20">
      <c r="T306" s="16"/>
    </row>
    <row r="307" spans="20:20">
      <c r="T307" s="16"/>
    </row>
    <row r="308" spans="20:20">
      <c r="T308" s="16"/>
    </row>
    <row r="309" spans="20:20">
      <c r="T309" s="16"/>
    </row>
    <row r="310" spans="20:20">
      <c r="T310" s="16"/>
    </row>
    <row r="311" spans="20:20">
      <c r="T311" s="16"/>
    </row>
    <row r="312" spans="20:20">
      <c r="T312" s="16"/>
    </row>
    <row r="313" spans="20:20">
      <c r="T313" s="16"/>
    </row>
    <row r="314" spans="20:20">
      <c r="T314" s="16"/>
    </row>
    <row r="315" spans="20:20">
      <c r="T315" s="16"/>
    </row>
    <row r="316" spans="20:20">
      <c r="T316" s="16"/>
    </row>
    <row r="317" spans="20:20">
      <c r="T317" s="16"/>
    </row>
    <row r="318" spans="20:20">
      <c r="T318" s="16"/>
    </row>
    <row r="319" spans="20:20">
      <c r="T319" s="16"/>
    </row>
    <row r="320" spans="20:20">
      <c r="T320" s="16"/>
    </row>
    <row r="321" spans="20:20">
      <c r="T321" s="16"/>
    </row>
    <row r="322" spans="20:20">
      <c r="T322" s="16"/>
    </row>
    <row r="323" spans="20:20">
      <c r="T323" s="16"/>
    </row>
    <row r="324" spans="20:20">
      <c r="T324" s="16"/>
    </row>
    <row r="325" spans="20:20">
      <c r="T325" s="16"/>
    </row>
    <row r="326" spans="20:20">
      <c r="T326" s="16"/>
    </row>
    <row r="327" spans="20:20">
      <c r="T327" s="16"/>
    </row>
    <row r="328" spans="20:20">
      <c r="T328" s="16"/>
    </row>
    <row r="329" spans="20:20">
      <c r="T329" s="16"/>
    </row>
    <row r="330" spans="20:20">
      <c r="T330" s="16"/>
    </row>
    <row r="331" spans="20:20">
      <c r="T331" s="16"/>
    </row>
    <row r="332" spans="20:20">
      <c r="T332" s="16"/>
    </row>
    <row r="333" spans="20:20">
      <c r="T333" s="16"/>
    </row>
    <row r="334" spans="20:20">
      <c r="T334" s="16"/>
    </row>
    <row r="335" spans="20:20">
      <c r="T335" s="16"/>
    </row>
    <row r="336" spans="20:20">
      <c r="T336" s="16"/>
    </row>
    <row r="337" spans="20:20">
      <c r="T337" s="16"/>
    </row>
    <row r="338" spans="20:20">
      <c r="T338" s="16"/>
    </row>
    <row r="339" spans="20:20">
      <c r="T339" s="16"/>
    </row>
    <row r="340" spans="20:20">
      <c r="T340" s="16"/>
    </row>
    <row r="341" spans="20:20">
      <c r="T341" s="16"/>
    </row>
    <row r="342" spans="20:20">
      <c r="T342" s="16"/>
    </row>
    <row r="343" spans="20:20">
      <c r="T343" s="16"/>
    </row>
    <row r="344" spans="20:20">
      <c r="T344" s="16"/>
    </row>
    <row r="345" spans="20:20">
      <c r="T345" s="16"/>
    </row>
    <row r="346" spans="20:20">
      <c r="T346" s="16"/>
    </row>
    <row r="347" spans="20:20">
      <c r="T347" s="16"/>
    </row>
    <row r="348" spans="20:20">
      <c r="T348" s="16"/>
    </row>
    <row r="349" spans="20:20">
      <c r="T349" s="16"/>
    </row>
    <row r="350" spans="20:20">
      <c r="T350" s="16"/>
    </row>
    <row r="351" spans="20:20">
      <c r="T351" s="16"/>
    </row>
    <row r="352" spans="20:20">
      <c r="T352" s="16"/>
    </row>
    <row r="353" spans="20:20">
      <c r="T353" s="16"/>
    </row>
    <row r="354" spans="20:20">
      <c r="T354" s="16"/>
    </row>
    <row r="355" spans="20:20">
      <c r="T355" s="16"/>
    </row>
    <row r="356" spans="20:20">
      <c r="T356" s="16"/>
    </row>
    <row r="357" spans="20:20">
      <c r="T357" s="16"/>
    </row>
    <row r="358" spans="20:20">
      <c r="T358" s="16"/>
    </row>
    <row r="359" spans="20:20">
      <c r="T359" s="16"/>
    </row>
    <row r="360" spans="20:20">
      <c r="T360" s="16"/>
    </row>
    <row r="361" spans="20:20">
      <c r="T361" s="16"/>
    </row>
    <row r="362" spans="20:20">
      <c r="T362" s="16"/>
    </row>
    <row r="363" spans="20:20">
      <c r="T363" s="16"/>
    </row>
    <row r="364" spans="20:20">
      <c r="T364" s="16"/>
    </row>
    <row r="365" spans="20:20">
      <c r="T365" s="16"/>
    </row>
    <row r="366" spans="20:20">
      <c r="T366" s="16"/>
    </row>
    <row r="367" spans="20:20">
      <c r="T367" s="16"/>
    </row>
    <row r="368" spans="20:20">
      <c r="T368" s="16"/>
    </row>
    <row r="369" spans="20:20">
      <c r="T369" s="16"/>
    </row>
    <row r="370" spans="20:20">
      <c r="T370" s="16"/>
    </row>
    <row r="371" spans="20:20">
      <c r="T371" s="16"/>
    </row>
    <row r="372" spans="20:20">
      <c r="T372" s="16"/>
    </row>
    <row r="373" spans="20:20">
      <c r="T373" s="16"/>
    </row>
    <row r="374" spans="20:20">
      <c r="T374" s="16"/>
    </row>
    <row r="375" spans="20:20">
      <c r="T375" s="16"/>
    </row>
    <row r="376" spans="20:20">
      <c r="T376" s="16"/>
    </row>
    <row r="377" spans="20:20">
      <c r="T377" s="16"/>
    </row>
    <row r="378" spans="20:20">
      <c r="T378" s="16"/>
    </row>
    <row r="379" spans="20:20">
      <c r="T379" s="16"/>
    </row>
    <row r="380" spans="20:20">
      <c r="T380" s="16"/>
    </row>
    <row r="381" spans="20:20">
      <c r="T381" s="16"/>
    </row>
    <row r="382" spans="20:20">
      <c r="T382" s="16"/>
    </row>
    <row r="383" spans="20:20">
      <c r="T383" s="16"/>
    </row>
    <row r="384" spans="20:20">
      <c r="T384" s="16"/>
    </row>
    <row r="385" spans="20:20">
      <c r="T385" s="16"/>
    </row>
    <row r="386" spans="20:20">
      <c r="T386" s="16"/>
    </row>
    <row r="387" spans="20:20">
      <c r="T387" s="16"/>
    </row>
    <row r="388" spans="20:20">
      <c r="T388" s="16"/>
    </row>
    <row r="389" spans="20:20">
      <c r="T389" s="16"/>
    </row>
    <row r="390" spans="20:20">
      <c r="T390" s="16"/>
    </row>
    <row r="391" spans="20:20">
      <c r="T391" s="16"/>
    </row>
    <row r="392" spans="20:20">
      <c r="T392" s="16"/>
    </row>
    <row r="393" spans="20:20">
      <c r="T393" s="16"/>
    </row>
    <row r="394" spans="20:20">
      <c r="T394" s="16"/>
    </row>
    <row r="395" spans="20:20">
      <c r="T395" s="16"/>
    </row>
    <row r="396" spans="20:20">
      <c r="T396" s="16"/>
    </row>
    <row r="397" spans="20:20">
      <c r="T397" s="16"/>
    </row>
    <row r="398" spans="20:20">
      <c r="T398" s="16"/>
    </row>
    <row r="399" spans="20:20">
      <c r="T399" s="16"/>
    </row>
    <row r="400" spans="20:20">
      <c r="T400" s="16"/>
    </row>
    <row r="401" spans="20:20">
      <c r="T401" s="16"/>
    </row>
    <row r="402" spans="20:20">
      <c r="T402" s="16"/>
    </row>
    <row r="403" spans="20:20">
      <c r="T403" s="16"/>
    </row>
    <row r="404" spans="20:20">
      <c r="T404" s="16"/>
    </row>
    <row r="405" spans="20:20">
      <c r="T405" s="16"/>
    </row>
    <row r="406" spans="20:20">
      <c r="T406" s="16"/>
    </row>
    <row r="407" spans="20:20">
      <c r="T407" s="16"/>
    </row>
    <row r="408" spans="20:20">
      <c r="T408" s="16"/>
    </row>
    <row r="409" spans="20:20">
      <c r="T409" s="16"/>
    </row>
    <row r="410" spans="20:20">
      <c r="T410" s="16"/>
    </row>
    <row r="411" spans="20:20">
      <c r="T411" s="16"/>
    </row>
    <row r="412" spans="20:20">
      <c r="T412" s="16"/>
    </row>
    <row r="413" spans="20:20">
      <c r="T413" s="16"/>
    </row>
    <row r="414" spans="20:20">
      <c r="T414" s="16"/>
    </row>
    <row r="415" spans="20:20">
      <c r="T415" s="16"/>
    </row>
    <row r="416" spans="20:20">
      <c r="T416" s="16"/>
    </row>
    <row r="417" spans="20:20">
      <c r="T417" s="16"/>
    </row>
    <row r="418" spans="20:20">
      <c r="T418" s="16"/>
    </row>
    <row r="419" spans="20:20">
      <c r="T419" s="16"/>
    </row>
    <row r="420" spans="20:20">
      <c r="T420" s="16"/>
    </row>
    <row r="421" spans="20:20">
      <c r="T421" s="16"/>
    </row>
    <row r="422" spans="20:20">
      <c r="T422" s="16"/>
    </row>
    <row r="423" spans="20:20">
      <c r="T423" s="16"/>
    </row>
    <row r="424" spans="20:20">
      <c r="T424" s="16"/>
    </row>
    <row r="425" spans="20:20">
      <c r="T425" s="16"/>
    </row>
    <row r="426" spans="20:20">
      <c r="T426" s="16"/>
    </row>
    <row r="427" spans="20:20">
      <c r="T427" s="16"/>
    </row>
    <row r="428" spans="20:20">
      <c r="T428" s="16"/>
    </row>
    <row r="429" spans="20:20">
      <c r="T429" s="16"/>
    </row>
    <row r="430" spans="20:20">
      <c r="T430" s="16"/>
    </row>
    <row r="431" spans="20:20">
      <c r="T431" s="16"/>
    </row>
    <row r="432" spans="20:20">
      <c r="T432" s="16"/>
    </row>
    <row r="433" spans="20:20">
      <c r="T433" s="16"/>
    </row>
    <row r="434" spans="20:20">
      <c r="T434" s="16"/>
    </row>
    <row r="435" spans="20:20">
      <c r="T435" s="16"/>
    </row>
    <row r="436" spans="20:20">
      <c r="T436" s="16"/>
    </row>
    <row r="437" spans="20:20">
      <c r="T437" s="16"/>
    </row>
    <row r="438" spans="20:20">
      <c r="T438" s="16"/>
    </row>
    <row r="439" spans="20:20">
      <c r="T439" s="16"/>
    </row>
    <row r="440" spans="20:20">
      <c r="T440" s="16"/>
    </row>
    <row r="441" spans="20:20">
      <c r="T441" s="16"/>
    </row>
    <row r="442" spans="20:20">
      <c r="T442" s="16"/>
    </row>
    <row r="443" spans="20:20">
      <c r="T443" s="16"/>
    </row>
    <row r="444" spans="20:20">
      <c r="T444" s="16"/>
    </row>
    <row r="445" spans="20:20">
      <c r="T445" s="16"/>
    </row>
    <row r="446" spans="20:20">
      <c r="T446" s="16"/>
    </row>
    <row r="447" spans="20:20">
      <c r="T447" s="16"/>
    </row>
    <row r="448" spans="20:20">
      <c r="T448" s="16"/>
    </row>
    <row r="449" spans="20:20">
      <c r="T449" s="16"/>
    </row>
    <row r="450" spans="20:20">
      <c r="T450" s="16"/>
    </row>
    <row r="451" spans="20:20">
      <c r="T451" s="16"/>
    </row>
    <row r="452" spans="20:20">
      <c r="T452" s="16"/>
    </row>
    <row r="453" spans="20:20">
      <c r="T453" s="16"/>
    </row>
    <row r="454" spans="20:20">
      <c r="T454" s="16"/>
    </row>
    <row r="455" spans="20:20">
      <c r="T455" s="16"/>
    </row>
    <row r="456" spans="20:20">
      <c r="T456" s="16"/>
    </row>
    <row r="457" spans="20:20">
      <c r="T457" s="16"/>
    </row>
    <row r="458" spans="20:20">
      <c r="T458" s="16"/>
    </row>
    <row r="459" spans="20:20">
      <c r="T459" s="16"/>
    </row>
    <row r="460" spans="20:20">
      <c r="T460" s="16"/>
    </row>
    <row r="461" spans="20:20">
      <c r="T461" s="16"/>
    </row>
    <row r="462" spans="20:20">
      <c r="T462" s="16"/>
    </row>
    <row r="463" spans="20:20">
      <c r="T463" s="16"/>
    </row>
    <row r="464" spans="20:20">
      <c r="T464" s="16"/>
    </row>
    <row r="465" spans="20:20">
      <c r="T465" s="16"/>
    </row>
    <row r="466" spans="20:20">
      <c r="T466" s="16"/>
    </row>
    <row r="467" spans="20:20">
      <c r="T467" s="16"/>
    </row>
    <row r="468" spans="20:20">
      <c r="T468" s="16"/>
    </row>
    <row r="469" spans="20:20">
      <c r="T469" s="16"/>
    </row>
    <row r="470" spans="20:20">
      <c r="T470" s="16"/>
    </row>
    <row r="471" spans="20:20">
      <c r="T471" s="16"/>
    </row>
    <row r="472" spans="20:20">
      <c r="T472" s="16"/>
    </row>
    <row r="473" spans="20:20">
      <c r="T473" s="16"/>
    </row>
    <row r="474" spans="20:20">
      <c r="T474" s="16"/>
    </row>
    <row r="475" spans="20:20">
      <c r="T475" s="16"/>
    </row>
    <row r="476" spans="20:20">
      <c r="T476" s="16"/>
    </row>
    <row r="477" spans="20:20">
      <c r="T477" s="16"/>
    </row>
    <row r="478" spans="20:20">
      <c r="T478" s="16"/>
    </row>
    <row r="479" spans="20:20">
      <c r="T479" s="16"/>
    </row>
    <row r="480" spans="20:20">
      <c r="T480" s="16"/>
    </row>
    <row r="481" spans="20:20">
      <c r="T481" s="16"/>
    </row>
    <row r="482" spans="20:20">
      <c r="T482" s="16"/>
    </row>
    <row r="483" spans="20:20">
      <c r="T483" s="16"/>
    </row>
    <row r="484" spans="20:20">
      <c r="T484" s="16"/>
    </row>
    <row r="485" spans="20:20">
      <c r="T485" s="16"/>
    </row>
    <row r="486" spans="20:20">
      <c r="T486" s="16"/>
    </row>
    <row r="487" spans="20:20">
      <c r="T487" s="16"/>
    </row>
    <row r="488" spans="20:20">
      <c r="T488" s="16"/>
    </row>
    <row r="489" spans="20:20">
      <c r="T489" s="16"/>
    </row>
    <row r="490" spans="20:20">
      <c r="T490" s="16"/>
    </row>
    <row r="491" spans="20:20">
      <c r="T491" s="16"/>
    </row>
    <row r="492" spans="20:20">
      <c r="T492" s="16"/>
    </row>
    <row r="493" spans="20:20">
      <c r="T493" s="16"/>
    </row>
    <row r="494" spans="20:20">
      <c r="T494" s="16"/>
    </row>
    <row r="495" spans="20:20">
      <c r="T495" s="16"/>
    </row>
    <row r="496" spans="20:20">
      <c r="T496" s="16"/>
    </row>
    <row r="497" spans="20:20">
      <c r="T497" s="16"/>
    </row>
    <row r="498" spans="20:20">
      <c r="T498" s="16"/>
    </row>
    <row r="499" spans="20:20">
      <c r="T499" s="16"/>
    </row>
    <row r="500" spans="20:20">
      <c r="T500" s="16"/>
    </row>
    <row r="501" spans="20:20">
      <c r="T501" s="16"/>
    </row>
    <row r="502" spans="20:20">
      <c r="T502" s="16"/>
    </row>
    <row r="503" spans="20:20">
      <c r="T503" s="16"/>
    </row>
    <row r="504" spans="20:20">
      <c r="T504" s="16"/>
    </row>
    <row r="505" spans="20:20">
      <c r="T505" s="16"/>
    </row>
    <row r="506" spans="20:20">
      <c r="T506" s="16"/>
    </row>
    <row r="507" spans="20:20">
      <c r="T507" s="16"/>
    </row>
    <row r="508" spans="20:20">
      <c r="T508" s="16"/>
    </row>
    <row r="509" spans="20:20">
      <c r="T509" s="16"/>
    </row>
    <row r="510" spans="20:20">
      <c r="T510" s="16"/>
    </row>
    <row r="511" spans="20:20">
      <c r="T511" s="16"/>
    </row>
    <row r="512" spans="20:20">
      <c r="T512" s="16"/>
    </row>
    <row r="513" spans="20:20">
      <c r="T513" s="16"/>
    </row>
    <row r="514" spans="20:20">
      <c r="T514" s="16"/>
    </row>
    <row r="515" spans="20:20">
      <c r="T515" s="16"/>
    </row>
    <row r="516" spans="20:20">
      <c r="T516" s="16"/>
    </row>
    <row r="517" spans="20:20">
      <c r="T517" s="16"/>
    </row>
    <row r="518" spans="20:20">
      <c r="T518" s="16"/>
    </row>
    <row r="519" spans="20:20">
      <c r="T519" s="16"/>
    </row>
    <row r="520" spans="20:20">
      <c r="T520" s="16"/>
    </row>
    <row r="521" spans="20:20">
      <c r="T521" s="16"/>
    </row>
    <row r="522" spans="20:20">
      <c r="T522" s="16"/>
    </row>
    <row r="523" spans="20:20">
      <c r="T523" s="16"/>
    </row>
    <row r="524" spans="20:20">
      <c r="T524" s="16"/>
    </row>
    <row r="525" spans="20:20">
      <c r="T525" s="16"/>
    </row>
    <row r="526" spans="20:20">
      <c r="T526" s="16"/>
    </row>
    <row r="527" spans="20:20">
      <c r="T527" s="16"/>
    </row>
    <row r="528" spans="20:20">
      <c r="T528" s="16"/>
    </row>
    <row r="529" spans="20:20">
      <c r="T529" s="16"/>
    </row>
    <row r="530" spans="20:20">
      <c r="T530" s="16"/>
    </row>
    <row r="531" spans="20:20">
      <c r="T531" s="16"/>
    </row>
    <row r="532" spans="20:20">
      <c r="T532" s="16"/>
    </row>
    <row r="533" spans="20:20">
      <c r="T533" s="16"/>
    </row>
    <row r="534" spans="20:20">
      <c r="T534" s="16"/>
    </row>
    <row r="535" spans="20:20">
      <c r="T535" s="16"/>
    </row>
    <row r="536" spans="20:20">
      <c r="T536" s="16"/>
    </row>
    <row r="537" spans="20:20">
      <c r="T537" s="16"/>
    </row>
    <row r="538" spans="20:20">
      <c r="T538" s="16"/>
    </row>
    <row r="539" spans="20:20">
      <c r="T539" s="16"/>
    </row>
    <row r="540" spans="20:20">
      <c r="T540" s="16"/>
    </row>
    <row r="541" spans="20:20">
      <c r="T541" s="16"/>
    </row>
    <row r="542" spans="20:20">
      <c r="T542" s="16"/>
    </row>
    <row r="543" spans="20:20">
      <c r="T543" s="16"/>
    </row>
    <row r="544" spans="20:20">
      <c r="T544" s="16"/>
    </row>
    <row r="545" spans="20:20">
      <c r="T545" s="16"/>
    </row>
    <row r="546" spans="20:20">
      <c r="T546" s="16"/>
    </row>
    <row r="547" spans="20:20">
      <c r="T547" s="16"/>
    </row>
    <row r="548" spans="20:20">
      <c r="T548" s="16"/>
    </row>
    <row r="549" spans="20:20">
      <c r="T549" s="16"/>
    </row>
    <row r="550" spans="20:20">
      <c r="T550" s="16"/>
    </row>
    <row r="551" spans="20:20">
      <c r="T551" s="16"/>
    </row>
    <row r="552" spans="20:20">
      <c r="T552" s="16"/>
    </row>
    <row r="553" spans="20:20">
      <c r="T553" s="16"/>
    </row>
    <row r="554" spans="20:20">
      <c r="T554" s="16"/>
    </row>
    <row r="555" spans="20:20">
      <c r="T555" s="16"/>
    </row>
    <row r="556" spans="20:20">
      <c r="T556" s="16"/>
    </row>
    <row r="557" spans="20:20">
      <c r="T557" s="16"/>
    </row>
    <row r="558" spans="20:20">
      <c r="T558" s="16"/>
    </row>
    <row r="559" spans="20:20">
      <c r="T559" s="16"/>
    </row>
    <row r="560" spans="20:20">
      <c r="T560" s="16"/>
    </row>
    <row r="561" spans="20:20">
      <c r="T561" s="16"/>
    </row>
    <row r="562" spans="20:20">
      <c r="T562" s="16"/>
    </row>
    <row r="563" spans="20:20">
      <c r="T563" s="16"/>
    </row>
    <row r="564" spans="20:20">
      <c r="T564" s="16"/>
    </row>
    <row r="565" spans="20:20">
      <c r="T565" s="16"/>
    </row>
    <row r="566" spans="20:20">
      <c r="T566" s="16"/>
    </row>
    <row r="567" spans="20:20">
      <c r="T567" s="16"/>
    </row>
    <row r="568" spans="20:20">
      <c r="T568" s="16"/>
    </row>
    <row r="569" spans="20:20">
      <c r="T569" s="16"/>
    </row>
    <row r="570" spans="20:20">
      <c r="T570" s="16"/>
    </row>
    <row r="571" spans="20:20">
      <c r="T571" s="16"/>
    </row>
    <row r="572" spans="20:20">
      <c r="T572" s="16"/>
    </row>
    <row r="573" spans="20:20">
      <c r="T573" s="16"/>
    </row>
    <row r="574" spans="20:20">
      <c r="T574" s="16"/>
    </row>
    <row r="575" spans="20:20">
      <c r="T575" s="16"/>
    </row>
    <row r="576" spans="20:20">
      <c r="T576" s="16"/>
    </row>
    <row r="577" spans="20:20">
      <c r="T577" s="16"/>
    </row>
    <row r="578" spans="20:20">
      <c r="T578" s="16"/>
    </row>
    <row r="579" spans="20:20">
      <c r="T579" s="16"/>
    </row>
    <row r="580" spans="20:20">
      <c r="T580" s="16"/>
    </row>
    <row r="581" spans="20:20">
      <c r="T581" s="16"/>
    </row>
    <row r="582" spans="20:20">
      <c r="T582" s="16"/>
    </row>
    <row r="583" spans="20:20">
      <c r="T583" s="16"/>
    </row>
    <row r="584" spans="20:20">
      <c r="T584" s="16"/>
    </row>
    <row r="585" spans="20:20">
      <c r="T585" s="16"/>
    </row>
    <row r="586" spans="20:20">
      <c r="T586" s="16"/>
    </row>
    <row r="587" spans="20:20">
      <c r="T587" s="16"/>
    </row>
    <row r="588" spans="20:20">
      <c r="T588" s="16"/>
    </row>
    <row r="589" spans="20:20">
      <c r="T589" s="16"/>
    </row>
    <row r="590" spans="20:20">
      <c r="T590" s="16"/>
    </row>
    <row r="591" spans="20:20">
      <c r="T591" s="16"/>
    </row>
    <row r="592" spans="20:20">
      <c r="T592" s="16"/>
    </row>
    <row r="593" spans="20:20">
      <c r="T593" s="16"/>
    </row>
    <row r="594" spans="20:20">
      <c r="T594" s="16"/>
    </row>
    <row r="595" spans="20:20">
      <c r="T595" s="16"/>
    </row>
    <row r="596" spans="20:20">
      <c r="T596" s="16"/>
    </row>
    <row r="597" spans="20:20">
      <c r="T597" s="16"/>
    </row>
    <row r="598" spans="20:20">
      <c r="T598" s="16"/>
    </row>
    <row r="599" spans="20:20">
      <c r="T599" s="16"/>
    </row>
    <row r="600" spans="20:20">
      <c r="T600" s="16"/>
    </row>
    <row r="601" spans="20:20">
      <c r="T601" s="16"/>
    </row>
    <row r="602" spans="20:20">
      <c r="T602" s="16"/>
    </row>
    <row r="603" spans="20:20">
      <c r="T603" s="16"/>
    </row>
    <row r="604" spans="20:20">
      <c r="T604" s="16"/>
    </row>
    <row r="605" spans="20:20">
      <c r="T605" s="16"/>
    </row>
    <row r="606" spans="20:20">
      <c r="T606" s="16"/>
    </row>
    <row r="607" spans="20:20">
      <c r="T607" s="16"/>
    </row>
    <row r="608" spans="20:20">
      <c r="T608" s="16"/>
    </row>
    <row r="609" spans="20:20">
      <c r="T609" s="16"/>
    </row>
    <row r="610" spans="20:20">
      <c r="T610" s="16"/>
    </row>
    <row r="611" spans="20:20">
      <c r="T611" s="16"/>
    </row>
    <row r="612" spans="20:20">
      <c r="T612" s="16"/>
    </row>
    <row r="613" spans="20:20">
      <c r="T613" s="16"/>
    </row>
    <row r="614" spans="20:20">
      <c r="T614" s="16"/>
    </row>
    <row r="615" spans="20:20">
      <c r="T615" s="16"/>
    </row>
    <row r="616" spans="20:20">
      <c r="T616" s="16"/>
    </row>
    <row r="617" spans="20:20">
      <c r="T617" s="16"/>
    </row>
    <row r="618" spans="20:20">
      <c r="T618" s="16"/>
    </row>
    <row r="619" spans="20:20">
      <c r="T619" s="16"/>
    </row>
    <row r="620" spans="20:20">
      <c r="T620" s="16"/>
    </row>
    <row r="621" spans="20:20">
      <c r="T621" s="16"/>
    </row>
    <row r="622" spans="20:20">
      <c r="T622" s="16"/>
    </row>
    <row r="623" spans="20:20">
      <c r="T623" s="16"/>
    </row>
    <row r="624" spans="20:20">
      <c r="T624" s="16"/>
    </row>
    <row r="625" spans="20:20">
      <c r="T625" s="16"/>
    </row>
    <row r="626" spans="20:20">
      <c r="T626" s="16"/>
    </row>
    <row r="627" spans="20:20">
      <c r="T627" s="16"/>
    </row>
    <row r="628" spans="20:20">
      <c r="T628" s="16"/>
    </row>
    <row r="629" spans="20:20">
      <c r="T629" s="16"/>
    </row>
    <row r="630" spans="20:20">
      <c r="T630" s="16"/>
    </row>
    <row r="631" spans="20:20">
      <c r="T631" s="16"/>
    </row>
    <row r="632" spans="20:20">
      <c r="T632" s="16"/>
    </row>
    <row r="633" spans="20:20">
      <c r="T633" s="16"/>
    </row>
  </sheetData>
  <mergeCells count="34">
    <mergeCell ref="M28:M29"/>
    <mergeCell ref="N28:N29"/>
    <mergeCell ref="P31:R31"/>
    <mergeCell ref="B2:S2"/>
    <mergeCell ref="D19:D29"/>
    <mergeCell ref="E28:G28"/>
    <mergeCell ref="E29:G29"/>
    <mergeCell ref="J28:L28"/>
    <mergeCell ref="H17:H18"/>
    <mergeCell ref="I17:I18"/>
    <mergeCell ref="H28:H29"/>
    <mergeCell ref="I28:I29"/>
    <mergeCell ref="B5:D5"/>
    <mergeCell ref="E6:I6"/>
    <mergeCell ref="G7:H7"/>
    <mergeCell ref="E4:S4"/>
    <mergeCell ref="D8:D18"/>
    <mergeCell ref="E17:G17"/>
    <mergeCell ref="E18:G18"/>
    <mergeCell ref="M17:M18"/>
    <mergeCell ref="N17:N18"/>
    <mergeCell ref="K12:L13"/>
    <mergeCell ref="R5:S5"/>
    <mergeCell ref="J6:R7"/>
    <mergeCell ref="J8:L8"/>
    <mergeCell ref="J9:L9"/>
    <mergeCell ref="K10:L11"/>
    <mergeCell ref="J29:L29"/>
    <mergeCell ref="J17:L17"/>
    <mergeCell ref="J18:L18"/>
    <mergeCell ref="J19:L19"/>
    <mergeCell ref="J20:L20"/>
    <mergeCell ref="K21:L22"/>
    <mergeCell ref="K23:L24"/>
  </mergeCells>
  <phoneticPr fontId="20"/>
  <pageMargins left="0.7" right="0.7" top="0.75" bottom="0.75" header="0.3" footer="0.3"/>
  <pageSetup paperSize="9" scale="65" orientation="landscape" r:id="rId1"/>
  <colBreaks count="1" manualBreakCount="1">
    <brk id="20" max="1048575" man="1"/>
  </colBreaks>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dimension ref="A1:W62"/>
  <sheetViews>
    <sheetView zoomScale="80" zoomScaleNormal="80" workbookViewId="0">
      <selection activeCell="B5" sqref="B5:P5"/>
    </sheetView>
  </sheetViews>
  <sheetFormatPr defaultRowHeight="13.5"/>
  <cols>
    <col min="1" max="1" width="5.625" style="6" customWidth="1"/>
    <col min="2" max="2" width="6.625" style="6" customWidth="1"/>
    <col min="3" max="3" width="2.125" style="6" customWidth="1"/>
    <col min="4" max="4" width="17.625" style="6" customWidth="1"/>
    <col min="5" max="5" width="11.125" style="6" customWidth="1"/>
    <col min="6" max="6" width="2.75" style="6" customWidth="1"/>
    <col min="7" max="7" width="6.625" style="6" bestFit="1" customWidth="1"/>
    <col min="8" max="9" width="3" style="6" customWidth="1"/>
    <col min="10" max="10" width="11.125" style="6" customWidth="1"/>
    <col min="11" max="12" width="2.75" style="6" customWidth="1"/>
    <col min="13" max="13" width="12.875" style="6" bestFit="1" customWidth="1"/>
    <col min="14" max="14" width="2.875" style="6" customWidth="1"/>
    <col min="15" max="16" width="11.5" style="6" customWidth="1"/>
    <col min="17" max="16384" width="9" style="6"/>
  </cols>
  <sheetData>
    <row r="1" spans="1:23" s="196" customFormat="1" ht="29.25" customHeight="1">
      <c r="A1" s="212" t="s">
        <v>221</v>
      </c>
      <c r="B1" s="212"/>
      <c r="C1" s="213"/>
      <c r="D1" s="213"/>
      <c r="E1" s="213"/>
      <c r="F1" s="213"/>
      <c r="G1" s="213"/>
      <c r="H1" s="213"/>
      <c r="I1" s="213"/>
      <c r="J1" s="213"/>
      <c r="K1" s="213"/>
      <c r="L1" s="213"/>
      <c r="M1" s="213"/>
      <c r="N1" s="213"/>
      <c r="O1" s="213"/>
      <c r="P1" s="218" t="s">
        <v>59</v>
      </c>
    </row>
    <row r="2" spans="1:23" ht="29.25" customHeight="1">
      <c r="A2" s="3"/>
      <c r="B2" s="3"/>
      <c r="P2" s="7" t="str">
        <f ca="1">RIGHT(CELL("filename",A1),LEN(CELL("filename",A1))-FIND("]", CELL("filename",A1)))</f>
        <v>1○○市_記載例</v>
      </c>
    </row>
    <row r="3" spans="1:23" ht="29.25" customHeight="1">
      <c r="A3" s="191" t="s">
        <v>14</v>
      </c>
      <c r="B3" s="431" t="s">
        <v>114</v>
      </c>
      <c r="C3" s="432"/>
      <c r="D3" s="432"/>
      <c r="E3" s="432"/>
      <c r="F3" s="432"/>
      <c r="G3" s="432"/>
      <c r="H3" s="432"/>
      <c r="I3" s="432"/>
      <c r="J3" s="432"/>
      <c r="K3" s="490" t="s">
        <v>97</v>
      </c>
      <c r="L3" s="491"/>
      <c r="M3" s="432" t="s">
        <v>101</v>
      </c>
      <c r="N3" s="432"/>
      <c r="O3" s="432"/>
      <c r="P3" s="435"/>
    </row>
    <row r="4" spans="1:23" ht="29.25" customHeight="1">
      <c r="A4" s="190" t="s">
        <v>12</v>
      </c>
      <c r="B4" s="404" t="s">
        <v>68</v>
      </c>
      <c r="C4" s="404"/>
      <c r="D4" s="404"/>
      <c r="E4" s="404"/>
      <c r="F4" s="404"/>
      <c r="G4" s="404"/>
      <c r="H4" s="404"/>
      <c r="I4" s="404"/>
      <c r="J4" s="404"/>
      <c r="K4" s="404"/>
      <c r="L4" s="404"/>
      <c r="M4" s="404"/>
      <c r="N4" s="404"/>
      <c r="O4" s="404"/>
      <c r="P4" s="405"/>
    </row>
    <row r="5" spans="1:23" ht="166.5" customHeight="1">
      <c r="A5" s="191" t="s">
        <v>15</v>
      </c>
      <c r="B5" s="406" t="s">
        <v>69</v>
      </c>
      <c r="C5" s="406"/>
      <c r="D5" s="406"/>
      <c r="E5" s="406"/>
      <c r="F5" s="406"/>
      <c r="G5" s="406"/>
      <c r="H5" s="406"/>
      <c r="I5" s="406"/>
      <c r="J5" s="406"/>
      <c r="K5" s="406"/>
      <c r="L5" s="406"/>
      <c r="M5" s="406"/>
      <c r="N5" s="406"/>
      <c r="O5" s="406"/>
      <c r="P5" s="405"/>
    </row>
    <row r="6" spans="1:23" ht="40.5" customHeight="1">
      <c r="A6" s="191" t="s">
        <v>16</v>
      </c>
      <c r="B6" s="489" t="s">
        <v>223</v>
      </c>
      <c r="C6" s="489"/>
      <c r="D6" s="489"/>
      <c r="E6" s="489"/>
      <c r="F6" s="489"/>
      <c r="G6" s="489"/>
      <c r="H6" s="489"/>
      <c r="I6" s="489"/>
      <c r="J6" s="489"/>
      <c r="K6" s="489"/>
      <c r="L6" s="489"/>
      <c r="M6" s="489"/>
      <c r="N6" s="489"/>
      <c r="O6" s="489"/>
      <c r="P6" s="405"/>
    </row>
    <row r="7" spans="1:23" ht="25.5" customHeight="1">
      <c r="A7" s="410" t="s">
        <v>17</v>
      </c>
      <c r="B7" s="410"/>
      <c r="C7" s="410"/>
      <c r="D7" s="410"/>
      <c r="E7" s="410"/>
      <c r="F7" s="410"/>
      <c r="G7" s="410"/>
      <c r="H7" s="410"/>
      <c r="I7" s="410"/>
      <c r="J7" s="410"/>
      <c r="K7" s="410"/>
      <c r="L7" s="410"/>
      <c r="M7" s="410"/>
      <c r="N7" s="410"/>
      <c r="O7" s="410"/>
      <c r="P7" s="405"/>
    </row>
    <row r="8" spans="1:23" ht="25.5" customHeight="1">
      <c r="A8" s="411" t="s">
        <v>18</v>
      </c>
      <c r="B8" s="411"/>
      <c r="C8" s="411" t="s">
        <v>19</v>
      </c>
      <c r="D8" s="411"/>
      <c r="E8" s="411"/>
      <c r="F8" s="411"/>
      <c r="G8" s="411"/>
      <c r="H8" s="411"/>
      <c r="I8" s="411"/>
      <c r="J8" s="411"/>
      <c r="K8" s="411"/>
      <c r="L8" s="411"/>
      <c r="M8" s="411"/>
      <c r="N8" s="411"/>
      <c r="O8" s="411"/>
      <c r="P8" s="405"/>
    </row>
    <row r="9" spans="1:23" ht="17.25" customHeight="1">
      <c r="A9" s="412"/>
      <c r="B9" s="413"/>
      <c r="C9" s="192" t="s">
        <v>67</v>
      </c>
      <c r="D9" s="193"/>
      <c r="E9" s="194"/>
      <c r="F9" s="195"/>
      <c r="G9" s="194"/>
      <c r="H9" s="194"/>
      <c r="I9" s="194"/>
      <c r="J9" s="194"/>
      <c r="K9" s="195"/>
      <c r="L9" s="195"/>
      <c r="M9" s="196"/>
      <c r="N9" s="196"/>
      <c r="O9" s="196"/>
      <c r="P9" s="197" t="s">
        <v>92</v>
      </c>
    </row>
    <row r="10" spans="1:23" ht="17.25" customHeight="1">
      <c r="A10" s="198" t="s">
        <v>88</v>
      </c>
      <c r="B10" s="199"/>
      <c r="C10" s="200"/>
      <c r="D10" s="201" t="s">
        <v>74</v>
      </c>
      <c r="E10" s="196"/>
      <c r="F10" s="196"/>
      <c r="G10" s="196"/>
      <c r="H10" s="196"/>
      <c r="I10" s="196"/>
      <c r="J10" s="196"/>
      <c r="K10" s="196"/>
      <c r="L10" s="196"/>
      <c r="M10" s="428" t="s">
        <v>77</v>
      </c>
      <c r="N10" s="429"/>
      <c r="O10" s="430"/>
      <c r="P10" s="244">
        <v>2500</v>
      </c>
    </row>
    <row r="11" spans="1:23" ht="17.25" customHeight="1">
      <c r="A11" s="426">
        <v>400000</v>
      </c>
      <c r="B11" s="427"/>
      <c r="C11" s="200"/>
      <c r="D11" s="201"/>
      <c r="E11" s="203">
        <v>105000</v>
      </c>
      <c r="F11" s="204" t="s">
        <v>62</v>
      </c>
      <c r="G11" s="204">
        <v>20</v>
      </c>
      <c r="H11" s="204" t="s">
        <v>63</v>
      </c>
      <c r="I11" s="204" t="s">
        <v>64</v>
      </c>
      <c r="J11" s="203">
        <f>+E11*G11</f>
        <v>2100000</v>
      </c>
      <c r="K11" s="204" t="s">
        <v>65</v>
      </c>
      <c r="L11" s="196"/>
      <c r="M11" s="428" t="s">
        <v>78</v>
      </c>
      <c r="N11" s="429"/>
      <c r="O11" s="430"/>
      <c r="P11" s="202">
        <v>5</v>
      </c>
      <c r="W11" s="111"/>
    </row>
    <row r="12" spans="1:23" ht="17.25" customHeight="1">
      <c r="A12" s="205"/>
      <c r="B12" s="199"/>
      <c r="C12" s="200" t="s">
        <v>66</v>
      </c>
      <c r="D12" s="201"/>
      <c r="E12" s="203"/>
      <c r="F12" s="204"/>
      <c r="G12" s="204"/>
      <c r="H12" s="204"/>
      <c r="I12" s="204"/>
      <c r="J12" s="203"/>
      <c r="K12" s="204"/>
      <c r="L12" s="196"/>
      <c r="M12" s="428" t="s">
        <v>79</v>
      </c>
      <c r="N12" s="429"/>
      <c r="O12" s="430"/>
      <c r="P12" s="202">
        <v>10000</v>
      </c>
    </row>
    <row r="13" spans="1:23" ht="17.25" customHeight="1">
      <c r="A13" s="198" t="s">
        <v>89</v>
      </c>
      <c r="B13" s="199"/>
      <c r="C13" s="200"/>
      <c r="D13" s="201" t="s">
        <v>75</v>
      </c>
      <c r="E13" s="206"/>
      <c r="F13" s="196"/>
      <c r="G13" s="196"/>
      <c r="H13" s="196"/>
      <c r="I13" s="196"/>
      <c r="J13" s="196"/>
      <c r="K13" s="196"/>
      <c r="L13" s="196"/>
      <c r="M13" s="428" t="s">
        <v>90</v>
      </c>
      <c r="N13" s="429"/>
      <c r="O13" s="430"/>
      <c r="P13" s="202">
        <v>20</v>
      </c>
    </row>
    <row r="14" spans="1:23" ht="17.25" customHeight="1">
      <c r="A14" s="426">
        <f>+M19</f>
        <v>462000</v>
      </c>
      <c r="B14" s="427"/>
      <c r="C14" s="200"/>
      <c r="D14" s="201"/>
      <c r="E14" s="203">
        <v>10500</v>
      </c>
      <c r="F14" s="204" t="s">
        <v>62</v>
      </c>
      <c r="G14" s="204">
        <v>20</v>
      </c>
      <c r="H14" s="204" t="s">
        <v>63</v>
      </c>
      <c r="I14" s="204" t="s">
        <v>64</v>
      </c>
      <c r="J14" s="203">
        <f>+E14*G14</f>
        <v>210000</v>
      </c>
      <c r="K14" s="204" t="s">
        <v>65</v>
      </c>
      <c r="L14" s="196"/>
      <c r="M14" s="428" t="s">
        <v>91</v>
      </c>
      <c r="N14" s="429"/>
      <c r="O14" s="430"/>
      <c r="P14" s="202"/>
    </row>
    <row r="15" spans="1:23" ht="17.25" customHeight="1">
      <c r="A15" s="205"/>
      <c r="B15" s="199"/>
      <c r="C15" s="200"/>
      <c r="D15" s="201"/>
      <c r="E15" s="196"/>
      <c r="F15" s="196"/>
      <c r="G15" s="196"/>
      <c r="H15" s="196"/>
      <c r="I15" s="196"/>
      <c r="J15" s="196"/>
      <c r="K15" s="196"/>
      <c r="L15" s="196"/>
      <c r="M15" s="196"/>
      <c r="N15" s="196"/>
      <c r="O15" s="204"/>
      <c r="P15" s="207"/>
    </row>
    <row r="16" spans="1:23" ht="17.25" customHeight="1">
      <c r="A16" s="205"/>
      <c r="B16" s="199"/>
      <c r="C16" s="200"/>
      <c r="D16" s="201"/>
      <c r="E16" s="203"/>
      <c r="F16" s="204"/>
      <c r="G16" s="203"/>
      <c r="H16" s="196" t="s">
        <v>72</v>
      </c>
      <c r="I16" s="196"/>
      <c r="J16" s="208">
        <f>SUM(J11:J14)</f>
        <v>2310000</v>
      </c>
      <c r="K16" s="204" t="s">
        <v>65</v>
      </c>
      <c r="L16" s="196"/>
      <c r="M16" s="196"/>
      <c r="N16" s="196"/>
      <c r="O16" s="204"/>
      <c r="P16" s="207"/>
    </row>
    <row r="17" spans="1:16" ht="17.25" customHeight="1">
      <c r="A17" s="205"/>
      <c r="B17" s="199"/>
      <c r="C17" s="200"/>
      <c r="D17" s="201"/>
      <c r="E17" s="203"/>
      <c r="F17" s="204"/>
      <c r="G17" s="203"/>
      <c r="H17" s="203"/>
      <c r="I17" s="203"/>
      <c r="J17" s="204"/>
      <c r="K17" s="204"/>
      <c r="L17" s="204"/>
      <c r="M17" s="203"/>
      <c r="N17" s="204"/>
      <c r="O17" s="204"/>
      <c r="P17" s="207"/>
    </row>
    <row r="18" spans="1:16" ht="17.25" customHeight="1">
      <c r="A18" s="205"/>
      <c r="B18" s="199"/>
      <c r="C18" s="200" t="s">
        <v>73</v>
      </c>
      <c r="D18" s="201"/>
      <c r="E18" s="203"/>
      <c r="F18" s="204"/>
      <c r="G18" s="203"/>
      <c r="H18" s="203"/>
      <c r="I18" s="203"/>
      <c r="J18" s="204"/>
      <c r="K18" s="204"/>
      <c r="L18" s="204"/>
      <c r="M18" s="203"/>
      <c r="N18" s="204"/>
      <c r="O18" s="204"/>
      <c r="P18" s="207"/>
    </row>
    <row r="19" spans="1:16" ht="17.25" customHeight="1">
      <c r="A19" s="205"/>
      <c r="B19" s="199"/>
      <c r="C19" s="200"/>
      <c r="D19" s="201"/>
      <c r="E19" s="203">
        <f>+J16</f>
        <v>2310000</v>
      </c>
      <c r="F19" s="204" t="s">
        <v>62</v>
      </c>
      <c r="G19" s="203">
        <v>300</v>
      </c>
      <c r="H19" s="203"/>
      <c r="I19" s="203" t="s">
        <v>70</v>
      </c>
      <c r="J19" s="204">
        <v>1500</v>
      </c>
      <c r="K19" s="204" t="s">
        <v>71</v>
      </c>
      <c r="L19" s="204" t="s">
        <v>64</v>
      </c>
      <c r="M19" s="203">
        <f>+E19*G19/J19</f>
        <v>462000</v>
      </c>
      <c r="N19" s="204" t="s">
        <v>65</v>
      </c>
      <c r="O19" s="204"/>
      <c r="P19" s="207"/>
    </row>
    <row r="20" spans="1:16" ht="17.25" customHeight="1">
      <c r="A20" s="205"/>
      <c r="B20" s="199"/>
      <c r="C20" s="200"/>
      <c r="D20" s="201"/>
      <c r="E20" s="203"/>
      <c r="F20" s="204"/>
      <c r="G20" s="203"/>
      <c r="H20" s="203"/>
      <c r="I20" s="203"/>
      <c r="J20" s="204"/>
      <c r="K20" s="204"/>
      <c r="L20" s="204"/>
      <c r="M20" s="203"/>
      <c r="N20" s="204"/>
      <c r="O20" s="204"/>
      <c r="P20" s="207"/>
    </row>
    <row r="21" spans="1:16" ht="17.25" customHeight="1">
      <c r="A21" s="205"/>
      <c r="B21" s="199"/>
      <c r="C21" s="200"/>
      <c r="D21" s="201"/>
      <c r="E21" s="203"/>
      <c r="F21" s="204"/>
      <c r="G21" s="203"/>
      <c r="H21" s="203"/>
      <c r="I21" s="203"/>
      <c r="J21" s="204"/>
      <c r="K21" s="204"/>
      <c r="L21" s="204"/>
      <c r="M21" s="203"/>
      <c r="N21" s="204"/>
      <c r="O21" s="204"/>
      <c r="P21" s="207"/>
    </row>
    <row r="22" spans="1:16" ht="17.25" customHeight="1">
      <c r="A22" s="205"/>
      <c r="B22" s="199"/>
      <c r="C22" s="200"/>
      <c r="D22" s="201"/>
      <c r="E22" s="203"/>
      <c r="F22" s="204"/>
      <c r="G22" s="203"/>
      <c r="H22" s="203"/>
      <c r="I22" s="203"/>
      <c r="J22" s="204"/>
      <c r="K22" s="204"/>
      <c r="L22" s="204"/>
      <c r="M22" s="203"/>
      <c r="N22" s="204"/>
      <c r="O22" s="204"/>
      <c r="P22" s="207"/>
    </row>
    <row r="23" spans="1:16" ht="17.25" customHeight="1">
      <c r="A23" s="205"/>
      <c r="B23" s="199"/>
      <c r="C23" s="200"/>
      <c r="D23" s="201"/>
      <c r="E23" s="203"/>
      <c r="F23" s="204"/>
      <c r="G23" s="203"/>
      <c r="H23" s="203"/>
      <c r="I23" s="203"/>
      <c r="J23" s="204"/>
      <c r="K23" s="204"/>
      <c r="L23" s="204"/>
      <c r="M23" s="203"/>
      <c r="N23" s="204"/>
      <c r="O23" s="204"/>
      <c r="P23" s="207"/>
    </row>
    <row r="24" spans="1:16" ht="17.25" customHeight="1">
      <c r="A24" s="205"/>
      <c r="B24" s="199"/>
      <c r="C24" s="200"/>
      <c r="D24" s="201"/>
      <c r="E24" s="203"/>
      <c r="F24" s="204"/>
      <c r="G24" s="203"/>
      <c r="H24" s="203"/>
      <c r="I24" s="203"/>
      <c r="J24" s="204"/>
      <c r="K24" s="204"/>
      <c r="L24" s="204"/>
      <c r="M24" s="203"/>
      <c r="N24" s="204"/>
      <c r="O24" s="204"/>
      <c r="P24" s="207"/>
    </row>
    <row r="25" spans="1:16" ht="17.25" customHeight="1">
      <c r="A25" s="205"/>
      <c r="B25" s="199"/>
      <c r="C25" s="200"/>
      <c r="D25" s="201"/>
      <c r="E25" s="203"/>
      <c r="F25" s="204"/>
      <c r="G25" s="203"/>
      <c r="H25" s="203"/>
      <c r="I25" s="203"/>
      <c r="J25" s="204"/>
      <c r="K25" s="204"/>
      <c r="L25" s="204"/>
      <c r="M25" s="203"/>
      <c r="N25" s="204"/>
      <c r="O25" s="204"/>
      <c r="P25" s="207"/>
    </row>
    <row r="26" spans="1:16" ht="17.25" customHeight="1">
      <c r="A26" s="205"/>
      <c r="B26" s="199"/>
      <c r="C26" s="200"/>
      <c r="D26" s="201"/>
      <c r="E26" s="203"/>
      <c r="F26" s="204"/>
      <c r="G26" s="203"/>
      <c r="H26" s="203"/>
      <c r="I26" s="203"/>
      <c r="J26" s="204"/>
      <c r="K26" s="204"/>
      <c r="L26" s="204"/>
      <c r="M26" s="203"/>
      <c r="N26" s="204"/>
      <c r="O26" s="204"/>
      <c r="P26" s="207"/>
    </row>
    <row r="27" spans="1:16" ht="17.25" customHeight="1">
      <c r="A27" s="205"/>
      <c r="B27" s="199"/>
      <c r="C27" s="200"/>
      <c r="D27" s="201"/>
      <c r="E27" s="203"/>
      <c r="F27" s="204"/>
      <c r="G27" s="203"/>
      <c r="H27" s="203"/>
      <c r="I27" s="203"/>
      <c r="J27" s="204"/>
      <c r="K27" s="204"/>
      <c r="L27" s="204"/>
      <c r="M27" s="203"/>
      <c r="N27" s="204"/>
      <c r="O27" s="204"/>
      <c r="P27" s="207"/>
    </row>
    <row r="28" spans="1:16" ht="17.25" customHeight="1">
      <c r="A28" s="205"/>
      <c r="B28" s="199"/>
      <c r="C28" s="200"/>
      <c r="D28" s="201"/>
      <c r="E28" s="203"/>
      <c r="F28" s="204"/>
      <c r="G28" s="203"/>
      <c r="H28" s="203"/>
      <c r="I28" s="203"/>
      <c r="J28" s="204"/>
      <c r="K28" s="204"/>
      <c r="L28" s="204"/>
      <c r="M28" s="203"/>
      <c r="N28" s="204"/>
      <c r="O28" s="204"/>
      <c r="P28" s="207"/>
    </row>
    <row r="29" spans="1:16" ht="17.25" customHeight="1">
      <c r="A29" s="205"/>
      <c r="B29" s="199"/>
      <c r="C29" s="200"/>
      <c r="D29" s="201"/>
      <c r="E29" s="203"/>
      <c r="F29" s="204"/>
      <c r="G29" s="203"/>
      <c r="H29" s="203"/>
      <c r="I29" s="203"/>
      <c r="J29" s="204"/>
      <c r="K29" s="204"/>
      <c r="L29" s="204"/>
      <c r="M29" s="203"/>
      <c r="N29" s="204"/>
      <c r="O29" s="204"/>
      <c r="P29" s="207"/>
    </row>
    <row r="30" spans="1:16" ht="17.25" customHeight="1">
      <c r="A30" s="205"/>
      <c r="B30" s="199"/>
      <c r="C30" s="200"/>
      <c r="D30" s="201"/>
      <c r="E30" s="203"/>
      <c r="F30" s="204"/>
      <c r="G30" s="203"/>
      <c r="H30" s="203"/>
      <c r="I30" s="203"/>
      <c r="J30" s="204"/>
      <c r="K30" s="196"/>
      <c r="L30" s="204"/>
      <c r="M30" s="203"/>
      <c r="N30" s="204"/>
      <c r="O30" s="204"/>
      <c r="P30" s="209"/>
    </row>
    <row r="31" spans="1:16" ht="17.25" customHeight="1">
      <c r="A31" s="205"/>
      <c r="B31" s="199"/>
      <c r="C31" s="200"/>
      <c r="D31" s="201"/>
      <c r="E31" s="203"/>
      <c r="F31" s="204"/>
      <c r="G31" s="203"/>
      <c r="H31" s="203"/>
      <c r="I31" s="203"/>
      <c r="J31" s="203"/>
      <c r="K31" s="203"/>
      <c r="L31" s="203"/>
      <c r="M31" s="203"/>
      <c r="N31" s="203"/>
      <c r="O31" s="203"/>
      <c r="P31" s="216"/>
    </row>
    <row r="32" spans="1:16" ht="17.25" customHeight="1">
      <c r="A32" s="205"/>
      <c r="B32" s="199"/>
      <c r="C32" s="200"/>
      <c r="D32" s="201"/>
      <c r="E32" s="203"/>
      <c r="F32" s="204"/>
      <c r="G32" s="203"/>
      <c r="H32" s="203"/>
      <c r="I32" s="203"/>
      <c r="J32" s="203"/>
      <c r="K32" s="203"/>
      <c r="L32" s="203"/>
      <c r="M32" s="203"/>
      <c r="N32" s="203"/>
      <c r="O32" s="203"/>
      <c r="P32" s="216"/>
    </row>
    <row r="33" spans="1:16" ht="17.25" customHeight="1" thickBot="1">
      <c r="A33" s="210"/>
      <c r="B33" s="211"/>
      <c r="C33" s="200"/>
      <c r="D33" s="201"/>
      <c r="E33" s="203"/>
      <c r="F33" s="204"/>
      <c r="G33" s="203"/>
      <c r="H33" s="203"/>
      <c r="I33" s="203"/>
      <c r="J33" s="203"/>
      <c r="K33" s="203"/>
      <c r="L33" s="203"/>
      <c r="M33" s="203"/>
      <c r="N33" s="203"/>
      <c r="O33" s="203"/>
      <c r="P33" s="217"/>
    </row>
    <row r="34" spans="1:16" ht="17.25" customHeight="1" thickTop="1">
      <c r="A34" s="414" t="s">
        <v>83</v>
      </c>
      <c r="B34" s="492" t="s">
        <v>84</v>
      </c>
      <c r="C34" s="493"/>
      <c r="D34" s="493"/>
      <c r="E34" s="493"/>
      <c r="F34" s="493"/>
      <c r="G34" s="493"/>
      <c r="H34" s="493"/>
      <c r="I34" s="493"/>
      <c r="J34" s="493"/>
      <c r="K34" s="493"/>
      <c r="L34" s="493"/>
      <c r="M34" s="493"/>
      <c r="N34" s="493"/>
      <c r="O34" s="493"/>
      <c r="P34" s="494"/>
    </row>
    <row r="35" spans="1:16" ht="17.25" customHeight="1">
      <c r="A35" s="415"/>
      <c r="B35" s="495"/>
      <c r="C35" s="496"/>
      <c r="D35" s="496"/>
      <c r="E35" s="496"/>
      <c r="F35" s="496"/>
      <c r="G35" s="496"/>
      <c r="H35" s="496"/>
      <c r="I35" s="496"/>
      <c r="J35" s="496"/>
      <c r="K35" s="496"/>
      <c r="L35" s="496"/>
      <c r="M35" s="496"/>
      <c r="N35" s="496"/>
      <c r="O35" s="496"/>
      <c r="P35" s="497"/>
    </row>
    <row r="36" spans="1:16" ht="17.25" customHeight="1">
      <c r="A36" s="415"/>
      <c r="B36" s="495"/>
      <c r="C36" s="496"/>
      <c r="D36" s="496"/>
      <c r="E36" s="496"/>
      <c r="F36" s="496"/>
      <c r="G36" s="496"/>
      <c r="H36" s="496"/>
      <c r="I36" s="496"/>
      <c r="J36" s="496"/>
      <c r="K36" s="496"/>
      <c r="L36" s="496"/>
      <c r="M36" s="496"/>
      <c r="N36" s="496"/>
      <c r="O36" s="496"/>
      <c r="P36" s="497"/>
    </row>
    <row r="37" spans="1:16" ht="17.25" customHeight="1">
      <c r="A37" s="415"/>
      <c r="B37" s="495"/>
      <c r="C37" s="496"/>
      <c r="D37" s="496"/>
      <c r="E37" s="496"/>
      <c r="F37" s="496"/>
      <c r="G37" s="496"/>
      <c r="H37" s="496"/>
      <c r="I37" s="496"/>
      <c r="J37" s="496"/>
      <c r="K37" s="496"/>
      <c r="L37" s="496"/>
      <c r="M37" s="496"/>
      <c r="N37" s="496"/>
      <c r="O37" s="496"/>
      <c r="P37" s="497"/>
    </row>
    <row r="38" spans="1:16" ht="17.25" customHeight="1">
      <c r="A38" s="415"/>
      <c r="B38" s="495"/>
      <c r="C38" s="496"/>
      <c r="D38" s="496"/>
      <c r="E38" s="496"/>
      <c r="F38" s="496"/>
      <c r="G38" s="496"/>
      <c r="H38" s="496"/>
      <c r="I38" s="496"/>
      <c r="J38" s="496"/>
      <c r="K38" s="496"/>
      <c r="L38" s="496"/>
      <c r="M38" s="496"/>
      <c r="N38" s="496"/>
      <c r="O38" s="496"/>
      <c r="P38" s="497"/>
    </row>
    <row r="39" spans="1:16" ht="17.25" customHeight="1">
      <c r="A39" s="416"/>
      <c r="B39" s="498"/>
      <c r="C39" s="499"/>
      <c r="D39" s="499"/>
      <c r="E39" s="499"/>
      <c r="F39" s="499"/>
      <c r="G39" s="499"/>
      <c r="H39" s="499"/>
      <c r="I39" s="499"/>
      <c r="J39" s="499"/>
      <c r="K39" s="499"/>
      <c r="L39" s="499"/>
      <c r="M39" s="499"/>
      <c r="N39" s="499"/>
      <c r="O39" s="499"/>
      <c r="P39" s="500"/>
    </row>
    <row r="40" spans="1:16">
      <c r="A40" s="196" t="s">
        <v>20</v>
      </c>
      <c r="B40" s="196"/>
      <c r="C40" s="214"/>
      <c r="D40" s="214"/>
      <c r="E40" s="214"/>
      <c r="F40" s="214"/>
      <c r="G40" s="214"/>
      <c r="H40" s="214"/>
      <c r="I40" s="214"/>
      <c r="J40" s="214"/>
      <c r="K40" s="214"/>
      <c r="L40" s="214"/>
      <c r="M40" s="214"/>
      <c r="N40" s="214"/>
      <c r="O40" s="214"/>
      <c r="P40" s="196"/>
    </row>
    <row r="41" spans="1:16">
      <c r="A41" s="215" t="s">
        <v>168</v>
      </c>
      <c r="B41" s="215"/>
      <c r="C41" s="196"/>
      <c r="D41" s="196"/>
      <c r="E41" s="196"/>
      <c r="F41" s="196"/>
      <c r="G41" s="196"/>
      <c r="H41" s="196"/>
      <c r="I41" s="196"/>
      <c r="J41" s="196"/>
      <c r="K41" s="196"/>
      <c r="L41" s="196"/>
      <c r="M41" s="196"/>
      <c r="N41" s="196"/>
      <c r="O41" s="196"/>
      <c r="P41" s="196"/>
    </row>
    <row r="42" spans="1:16">
      <c r="A42" s="215" t="s">
        <v>21</v>
      </c>
      <c r="B42" s="215"/>
      <c r="C42" s="214"/>
      <c r="D42" s="214"/>
      <c r="E42" s="214"/>
      <c r="F42" s="214"/>
      <c r="G42" s="214"/>
      <c r="H42" s="214"/>
      <c r="I42" s="214"/>
      <c r="J42" s="214"/>
      <c r="K42" s="214"/>
      <c r="L42" s="214"/>
      <c r="M42" s="214"/>
      <c r="N42" s="214"/>
      <c r="O42" s="214"/>
      <c r="P42" s="196"/>
    </row>
    <row r="43" spans="1:16">
      <c r="A43" s="403" t="s">
        <v>85</v>
      </c>
      <c r="B43" s="403"/>
      <c r="C43" s="403"/>
      <c r="D43" s="403"/>
      <c r="E43" s="403"/>
      <c r="F43" s="403"/>
      <c r="G43" s="403"/>
      <c r="H43" s="403"/>
      <c r="I43" s="403"/>
      <c r="J43" s="403"/>
      <c r="K43" s="403"/>
      <c r="L43" s="403"/>
      <c r="M43" s="403"/>
      <c r="N43" s="403"/>
      <c r="O43" s="403"/>
      <c r="P43" s="403"/>
    </row>
    <row r="44" spans="1:16">
      <c r="A44" s="8"/>
      <c r="B44" s="8" t="s">
        <v>23</v>
      </c>
    </row>
    <row r="46" spans="1:16">
      <c r="D46" s="126"/>
      <c r="E46" s="126"/>
      <c r="F46" s="126"/>
      <c r="J46" s="126"/>
      <c r="M46" s="130"/>
    </row>
    <row r="47" spans="1:16">
      <c r="D47" s="127"/>
      <c r="E47" s="127"/>
      <c r="F47" s="127"/>
      <c r="N47" s="130"/>
      <c r="O47" s="129"/>
    </row>
    <row r="48" spans="1:16">
      <c r="D48" s="128"/>
      <c r="E48" s="128"/>
      <c r="F48" s="128"/>
      <c r="N48" s="130"/>
      <c r="O48" s="129"/>
    </row>
    <row r="49" spans="4:15">
      <c r="D49" s="128"/>
      <c r="E49" s="128"/>
      <c r="F49" s="128"/>
      <c r="N49" s="130"/>
      <c r="O49" s="129"/>
    </row>
    <row r="50" spans="4:15">
      <c r="D50" s="128"/>
      <c r="E50" s="128"/>
      <c r="F50" s="128"/>
      <c r="N50" s="130"/>
      <c r="O50" s="129"/>
    </row>
    <row r="51" spans="4:15">
      <c r="D51" s="128"/>
      <c r="E51" s="128"/>
      <c r="F51" s="128"/>
      <c r="N51" s="130"/>
      <c r="O51" s="129"/>
    </row>
    <row r="52" spans="4:15">
      <c r="D52" s="128"/>
      <c r="E52" s="128"/>
      <c r="F52" s="128"/>
      <c r="N52" s="130"/>
      <c r="O52" s="129"/>
    </row>
    <row r="53" spans="4:15">
      <c r="D53" s="128"/>
      <c r="E53" s="128"/>
      <c r="F53" s="128"/>
      <c r="N53" s="130"/>
      <c r="O53" s="129"/>
    </row>
    <row r="54" spans="4:15">
      <c r="D54" s="128"/>
      <c r="E54" s="128"/>
      <c r="F54" s="128"/>
      <c r="N54" s="130"/>
      <c r="O54" s="129"/>
    </row>
    <row r="55" spans="4:15">
      <c r="D55" s="127"/>
      <c r="E55" s="127"/>
      <c r="F55" s="127"/>
      <c r="N55" s="130"/>
      <c r="O55" s="129"/>
    </row>
    <row r="56" spans="4:15">
      <c r="N56" s="130"/>
      <c r="O56" s="129"/>
    </row>
    <row r="57" spans="4:15">
      <c r="N57" s="130"/>
      <c r="O57" s="129"/>
    </row>
    <row r="58" spans="4:15">
      <c r="N58" s="130"/>
      <c r="O58" s="129"/>
    </row>
    <row r="59" spans="4:15">
      <c r="N59" s="130"/>
      <c r="O59" s="129"/>
    </row>
    <row r="60" spans="4:15">
      <c r="N60" s="130"/>
      <c r="O60" s="129"/>
    </row>
    <row r="61" spans="4:15">
      <c r="N61" s="130"/>
      <c r="O61" s="129"/>
    </row>
    <row r="62" spans="4:15">
      <c r="N62" s="130"/>
      <c r="O62" s="129"/>
    </row>
  </sheetData>
  <mergeCells count="20">
    <mergeCell ref="A43:P43"/>
    <mergeCell ref="A8:B8"/>
    <mergeCell ref="C8:P8"/>
    <mergeCell ref="A9:B9"/>
    <mergeCell ref="A11:B11"/>
    <mergeCell ref="B34:P39"/>
    <mergeCell ref="A34:A39"/>
    <mergeCell ref="A14:B14"/>
    <mergeCell ref="M10:O10"/>
    <mergeCell ref="M11:O11"/>
    <mergeCell ref="M12:O12"/>
    <mergeCell ref="M13:O13"/>
    <mergeCell ref="M14:O14"/>
    <mergeCell ref="B4:P4"/>
    <mergeCell ref="B5:P5"/>
    <mergeCell ref="B6:P6"/>
    <mergeCell ref="A7:P7"/>
    <mergeCell ref="B3:J3"/>
    <mergeCell ref="K3:L3"/>
    <mergeCell ref="M3:P3"/>
  </mergeCells>
  <phoneticPr fontId="34"/>
  <printOptions horizontalCentered="1" verticalCentered="1"/>
  <pageMargins left="0.39370078740157483" right="0.39370078740157483" top="0.55118110236220474" bottom="0.47244094488188981" header="0.51181102362204722" footer="0.51181102362204722"/>
  <pageSetup paperSize="9" scale="85" orientation="portrait" r:id="rId1"/>
  <headerFooter differentOddEven="1" alignWithMargins="0"/>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事業名リスト!$A$2:$A$13</xm:f>
          </x14:formula1>
          <xm:sqref>B3:J3</xm:sqref>
        </x14:dataValidation>
        <x14:dataValidation type="list" allowBlank="1" showInputMessage="1" showErrorMessage="1">
          <x14:formula1>
            <xm:f>事業名リスト!$D$2:$D$20</xm:f>
          </x14:formula1>
          <xm:sqref>M3:P3</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E20"/>
  <sheetViews>
    <sheetView workbookViewId="0">
      <selection activeCell="A2" sqref="A2"/>
    </sheetView>
  </sheetViews>
  <sheetFormatPr defaultRowHeight="13.5"/>
  <cols>
    <col min="1" max="1" width="33" bestFit="1" customWidth="1"/>
    <col min="2" max="2" width="3.375" customWidth="1"/>
    <col min="4" max="4" width="39" bestFit="1" customWidth="1"/>
    <col min="5" max="5" width="3.25" bestFit="1" customWidth="1"/>
  </cols>
  <sheetData>
    <row r="1" spans="1:5">
      <c r="A1" s="152" t="s">
        <v>98</v>
      </c>
      <c r="B1" s="153"/>
      <c r="D1" s="154" t="s">
        <v>99</v>
      </c>
      <c r="E1" s="153"/>
    </row>
    <row r="2" spans="1:5">
      <c r="A2" s="298" t="s">
        <v>215</v>
      </c>
      <c r="B2" s="299">
        <v>1</v>
      </c>
      <c r="D2" s="155" t="s">
        <v>100</v>
      </c>
      <c r="E2" s="156">
        <v>1</v>
      </c>
    </row>
    <row r="3" spans="1:5">
      <c r="A3" s="300" t="s">
        <v>114</v>
      </c>
      <c r="B3" s="299">
        <v>2</v>
      </c>
      <c r="D3" s="155" t="s">
        <v>173</v>
      </c>
      <c r="E3" s="156">
        <v>2</v>
      </c>
    </row>
    <row r="4" spans="1:5">
      <c r="A4" s="259" t="s">
        <v>125</v>
      </c>
      <c r="B4" s="258">
        <v>3</v>
      </c>
      <c r="D4" s="155" t="s">
        <v>174</v>
      </c>
      <c r="E4" s="156">
        <v>3</v>
      </c>
    </row>
    <row r="5" spans="1:5">
      <c r="A5" s="260" t="s">
        <v>176</v>
      </c>
      <c r="B5" s="258">
        <v>4</v>
      </c>
      <c r="D5" s="155" t="s">
        <v>172</v>
      </c>
      <c r="E5" s="156">
        <v>4</v>
      </c>
    </row>
    <row r="6" spans="1:5">
      <c r="A6" s="300" t="s">
        <v>227</v>
      </c>
      <c r="B6" s="299">
        <v>5</v>
      </c>
      <c r="D6" s="155" t="s">
        <v>101</v>
      </c>
      <c r="E6" s="156">
        <v>5</v>
      </c>
    </row>
    <row r="7" spans="1:5">
      <c r="A7" s="259" t="s">
        <v>238</v>
      </c>
      <c r="B7" s="258">
        <v>6</v>
      </c>
      <c r="D7" s="155" t="s">
        <v>102</v>
      </c>
      <c r="E7" s="156">
        <v>6</v>
      </c>
    </row>
    <row r="8" spans="1:5">
      <c r="A8" s="300" t="s">
        <v>129</v>
      </c>
      <c r="B8" s="299">
        <v>7</v>
      </c>
      <c r="D8" s="155" t="s">
        <v>103</v>
      </c>
      <c r="E8" s="156">
        <v>7</v>
      </c>
    </row>
    <row r="9" spans="1:5">
      <c r="A9" s="300" t="s">
        <v>126</v>
      </c>
      <c r="B9" s="299">
        <v>8</v>
      </c>
      <c r="D9" s="155" t="s">
        <v>104</v>
      </c>
      <c r="E9" s="156">
        <v>8</v>
      </c>
    </row>
    <row r="10" spans="1:5">
      <c r="A10" s="300" t="s">
        <v>127</v>
      </c>
      <c r="B10" s="299">
        <v>9</v>
      </c>
      <c r="D10" s="245" t="s">
        <v>175</v>
      </c>
      <c r="E10" s="156">
        <v>9</v>
      </c>
    </row>
    <row r="11" spans="1:5">
      <c r="A11" s="300" t="s">
        <v>128</v>
      </c>
      <c r="B11" s="299">
        <v>10</v>
      </c>
      <c r="D11" s="155" t="s">
        <v>239</v>
      </c>
      <c r="E11" s="156">
        <v>10</v>
      </c>
    </row>
    <row r="12" spans="1:5">
      <c r="A12" s="293"/>
      <c r="B12" s="294"/>
      <c r="D12" s="155" t="s">
        <v>105</v>
      </c>
      <c r="E12" s="156">
        <v>11</v>
      </c>
    </row>
    <row r="13" spans="1:5">
      <c r="A13" s="293"/>
      <c r="B13" s="294"/>
      <c r="D13" s="296" t="s">
        <v>226</v>
      </c>
      <c r="E13" s="297">
        <v>12</v>
      </c>
    </row>
    <row r="14" spans="1:5">
      <c r="A14" s="293"/>
      <c r="B14" s="294"/>
      <c r="D14" s="296" t="s">
        <v>225</v>
      </c>
      <c r="E14" s="297">
        <v>13</v>
      </c>
    </row>
    <row r="15" spans="1:5">
      <c r="A15" s="150"/>
      <c r="B15" s="150"/>
      <c r="D15" s="155" t="s">
        <v>130</v>
      </c>
      <c r="E15" s="156">
        <v>14</v>
      </c>
    </row>
    <row r="16" spans="1:5">
      <c r="A16" s="150"/>
      <c r="B16" s="150"/>
      <c r="D16" s="155" t="s">
        <v>106</v>
      </c>
      <c r="E16" s="156">
        <v>15</v>
      </c>
    </row>
    <row r="17" spans="1:5">
      <c r="A17" s="261" t="s">
        <v>190</v>
      </c>
      <c r="B17" s="150"/>
      <c r="D17" s="155" t="s">
        <v>107</v>
      </c>
      <c r="E17" s="156">
        <v>16</v>
      </c>
    </row>
    <row r="18" spans="1:5">
      <c r="A18" s="150"/>
      <c r="B18" s="150"/>
      <c r="D18" s="155" t="s">
        <v>108</v>
      </c>
      <c r="E18" s="156">
        <v>17</v>
      </c>
    </row>
    <row r="19" spans="1:5">
      <c r="A19" s="150"/>
      <c r="B19" s="150"/>
      <c r="D19" s="155" t="s">
        <v>109</v>
      </c>
      <c r="E19" s="156">
        <v>18</v>
      </c>
    </row>
    <row r="20" spans="1:5">
      <c r="A20" s="150"/>
      <c r="B20" s="150"/>
      <c r="D20" s="155" t="s">
        <v>110</v>
      </c>
      <c r="E20" s="156">
        <v>19</v>
      </c>
    </row>
  </sheetData>
  <phoneticPr fontId="29"/>
  <pageMargins left="0.7" right="0.7" top="0.75" bottom="0.75" header="0.3" footer="0.3"/>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Z34"/>
  <sheetViews>
    <sheetView view="pageBreakPreview" zoomScale="90" zoomScaleNormal="90" zoomScaleSheetLayoutView="90" workbookViewId="0">
      <pane xSplit="7" ySplit="9" topLeftCell="H10" activePane="bottomRight" state="frozen"/>
      <selection pane="topRight" activeCell="H1" sqref="H1"/>
      <selection pane="bottomLeft" activeCell="A9" sqref="A9"/>
      <selection pane="bottomRight"/>
    </sheetView>
  </sheetViews>
  <sheetFormatPr defaultRowHeight="13.5"/>
  <cols>
    <col min="1" max="1" width="4" style="113" customWidth="1"/>
    <col min="2" max="2" width="6.625" style="113" customWidth="1"/>
    <col min="3" max="3" width="11" style="113" customWidth="1"/>
    <col min="4" max="5" width="2.5" style="113" customWidth="1"/>
    <col min="6" max="6" width="11.125" style="115" customWidth="1"/>
    <col min="7" max="7" width="10.375" style="115" customWidth="1"/>
    <col min="8" max="8" width="3.5" style="115" customWidth="1"/>
    <col min="9" max="10" width="11.125" style="115" customWidth="1"/>
    <col min="11" max="11" width="3.5" style="115" customWidth="1"/>
    <col min="12" max="13" width="11.125" style="115" customWidth="1"/>
    <col min="14" max="14" width="3.5" style="115" customWidth="1"/>
    <col min="15" max="16" width="11.125" style="115" customWidth="1"/>
    <col min="17" max="17" width="3.5" style="115" customWidth="1"/>
    <col min="18" max="19" width="11.125" style="115" customWidth="1"/>
    <col min="20" max="20" width="3.5" style="115" customWidth="1"/>
    <col min="21" max="22" width="11.125" style="115" customWidth="1"/>
    <col min="23" max="23" width="3.5" style="115" customWidth="1"/>
    <col min="24" max="25" width="11.125" style="115" customWidth="1"/>
    <col min="26" max="26" width="3.5" style="115" customWidth="1"/>
    <col min="27" max="28" width="11.125" style="115" customWidth="1"/>
    <col min="29" max="29" width="3.5" style="115" customWidth="1"/>
    <col min="30" max="31" width="11.125" style="115" customWidth="1"/>
    <col min="32" max="32" width="3.5" style="115" customWidth="1"/>
    <col min="33" max="34" width="11.125" style="115" customWidth="1"/>
    <col min="35" max="35" width="3.5" style="115" customWidth="1"/>
    <col min="36" max="37" width="11.125" style="115" customWidth="1"/>
    <col min="38" max="38" width="3.5" style="115" customWidth="1"/>
    <col min="39" max="41" width="11.125" style="115" customWidth="1"/>
    <col min="42" max="42" width="8.5" style="115" customWidth="1"/>
    <col min="43" max="43" width="9.25" style="113" bestFit="1" customWidth="1"/>
    <col min="44" max="44" width="3.5" style="115" customWidth="1"/>
    <col min="45" max="46" width="11.125" style="115" customWidth="1"/>
    <col min="47" max="47" width="3.5" style="115" customWidth="1"/>
    <col min="48" max="49" width="11.125" style="115" customWidth="1"/>
    <col min="50" max="50" width="3.5" style="115" customWidth="1"/>
    <col min="51" max="52" width="11.125" style="115" customWidth="1"/>
    <col min="53" max="16384" width="9" style="113"/>
  </cols>
  <sheetData>
    <row r="1" spans="1:52" s="136" customFormat="1">
      <c r="A1" s="137" t="s">
        <v>216</v>
      </c>
      <c r="B1" s="137"/>
      <c r="C1" s="137"/>
      <c r="D1" s="137"/>
      <c r="E1" s="137"/>
      <c r="F1" s="137"/>
      <c r="G1" s="137"/>
      <c r="H1" s="133"/>
      <c r="I1" s="133"/>
      <c r="J1" s="133"/>
      <c r="K1" s="133"/>
      <c r="L1" s="133"/>
      <c r="M1" s="133"/>
      <c r="N1" s="134"/>
      <c r="O1" s="134"/>
      <c r="P1" s="134"/>
      <c r="Q1" s="134"/>
      <c r="R1" s="134"/>
      <c r="S1" s="134"/>
      <c r="T1" s="134"/>
      <c r="U1" s="134"/>
      <c r="V1" s="134"/>
      <c r="W1" s="134"/>
      <c r="X1" s="134"/>
      <c r="Y1" s="134"/>
      <c r="Z1" s="134"/>
      <c r="AA1" s="134"/>
      <c r="AB1" s="134"/>
      <c r="AC1" s="134"/>
      <c r="AD1" s="134"/>
      <c r="AE1" s="134"/>
      <c r="AF1" s="134"/>
      <c r="AG1" s="134"/>
      <c r="AH1" s="134"/>
      <c r="AI1" s="134"/>
      <c r="AJ1" s="134"/>
      <c r="AK1" s="134"/>
      <c r="AL1" s="134"/>
      <c r="AM1" s="134"/>
      <c r="AN1" s="134"/>
      <c r="AO1" s="134"/>
      <c r="AP1" s="135"/>
      <c r="AR1" s="133"/>
      <c r="AS1" s="133"/>
      <c r="AT1" s="133"/>
      <c r="AU1" s="133"/>
      <c r="AV1" s="133"/>
      <c r="AW1" s="133"/>
      <c r="AX1" s="134"/>
      <c r="AY1" s="134"/>
      <c r="AZ1" s="134"/>
    </row>
    <row r="2" spans="1:52" s="136" customFormat="1">
      <c r="A2" s="137" t="s">
        <v>121</v>
      </c>
      <c r="B2" s="137"/>
      <c r="C2" s="137"/>
      <c r="D2" s="137"/>
      <c r="E2" s="137"/>
      <c r="F2" s="137"/>
      <c r="G2" s="137"/>
      <c r="H2" s="133"/>
      <c r="I2" s="133"/>
      <c r="J2" s="133"/>
      <c r="K2" s="133"/>
      <c r="L2" s="133"/>
      <c r="M2" s="133"/>
      <c r="N2" s="134"/>
      <c r="O2" s="134"/>
      <c r="P2" s="134"/>
      <c r="Q2" s="134"/>
      <c r="R2" s="134"/>
      <c r="S2" s="134"/>
      <c r="T2" s="134"/>
      <c r="U2" s="134"/>
      <c r="V2" s="134"/>
      <c r="W2" s="134"/>
      <c r="X2" s="134"/>
      <c r="Y2" s="134"/>
      <c r="Z2" s="134"/>
      <c r="AA2" s="134"/>
      <c r="AB2" s="134"/>
      <c r="AC2" s="134"/>
      <c r="AD2" s="134"/>
      <c r="AE2" s="134"/>
      <c r="AF2" s="134"/>
      <c r="AG2" s="134"/>
      <c r="AH2" s="134"/>
      <c r="AI2" s="134"/>
      <c r="AJ2" s="134"/>
      <c r="AK2" s="134"/>
      <c r="AL2" s="134"/>
      <c r="AM2" s="134"/>
      <c r="AN2" s="134"/>
      <c r="AO2" s="134"/>
      <c r="AP2" s="135"/>
      <c r="AR2" s="133"/>
      <c r="AS2" s="133"/>
      <c r="AT2" s="133"/>
      <c r="AU2" s="133"/>
      <c r="AV2" s="133"/>
      <c r="AW2" s="133"/>
      <c r="AX2" s="134"/>
      <c r="AY2" s="134"/>
      <c r="AZ2" s="134"/>
    </row>
    <row r="3" spans="1:52" s="136" customFormat="1">
      <c r="A3" s="137" t="s">
        <v>122</v>
      </c>
      <c r="B3" s="137"/>
      <c r="C3" s="137"/>
      <c r="D3" s="137"/>
      <c r="E3" s="137"/>
      <c r="F3" s="137"/>
      <c r="G3" s="137"/>
      <c r="H3" s="133"/>
      <c r="I3" s="133"/>
      <c r="J3" s="133"/>
      <c r="K3" s="133"/>
      <c r="L3" s="133"/>
      <c r="M3" s="133"/>
      <c r="N3" s="134"/>
      <c r="O3" s="134"/>
      <c r="P3" s="134"/>
      <c r="Q3" s="134"/>
      <c r="R3" s="134"/>
      <c r="S3" s="134"/>
      <c r="T3" s="134"/>
      <c r="U3" s="134"/>
      <c r="V3" s="134"/>
      <c r="W3" s="134"/>
      <c r="X3" s="134"/>
      <c r="Y3" s="134"/>
      <c r="Z3" s="134"/>
      <c r="AA3" s="134"/>
      <c r="AB3" s="134"/>
      <c r="AC3" s="134"/>
      <c r="AD3" s="134"/>
      <c r="AE3" s="134"/>
      <c r="AF3" s="134"/>
      <c r="AG3" s="134"/>
      <c r="AH3" s="134"/>
      <c r="AI3" s="134"/>
      <c r="AJ3" s="134"/>
      <c r="AK3" s="134"/>
      <c r="AL3" s="134"/>
      <c r="AM3" s="134"/>
      <c r="AN3" s="134"/>
      <c r="AO3" s="134"/>
      <c r="AP3" s="135"/>
      <c r="AR3" s="133"/>
      <c r="AS3" s="133"/>
      <c r="AT3" s="133"/>
      <c r="AU3" s="133"/>
      <c r="AV3" s="133"/>
      <c r="AW3" s="133"/>
      <c r="AX3" s="134"/>
      <c r="AY3" s="134"/>
      <c r="AZ3" s="134"/>
    </row>
    <row r="4" spans="1:52" s="136" customFormat="1">
      <c r="A4" s="137"/>
      <c r="B4" s="137"/>
      <c r="C4" s="137"/>
      <c r="D4" s="137"/>
      <c r="E4" s="137"/>
      <c r="F4" s="137"/>
      <c r="G4" s="137"/>
      <c r="H4" s="133"/>
      <c r="I4" s="133"/>
      <c r="J4" s="133"/>
      <c r="K4" s="133"/>
      <c r="L4" s="133"/>
      <c r="M4" s="133"/>
      <c r="N4" s="134"/>
      <c r="O4" s="134"/>
      <c r="P4" s="134"/>
      <c r="Q4" s="134"/>
      <c r="R4" s="134"/>
      <c r="S4" s="134"/>
      <c r="T4" s="134"/>
      <c r="U4" s="134"/>
      <c r="V4" s="134"/>
      <c r="W4" s="134"/>
      <c r="X4" s="134"/>
      <c r="Y4" s="134"/>
      <c r="Z4" s="134"/>
      <c r="AA4" s="134"/>
      <c r="AB4" s="134"/>
      <c r="AC4" s="134"/>
      <c r="AD4" s="134"/>
      <c r="AE4" s="134"/>
      <c r="AF4" s="134"/>
      <c r="AG4" s="134"/>
      <c r="AH4" s="134"/>
      <c r="AI4" s="134"/>
      <c r="AJ4" s="134"/>
      <c r="AK4" s="134"/>
      <c r="AL4" s="134"/>
      <c r="AM4" s="134"/>
      <c r="AN4" s="134"/>
      <c r="AO4" s="134"/>
      <c r="AP4" s="135"/>
      <c r="AR4" s="133"/>
      <c r="AS4" s="133"/>
      <c r="AT4" s="133"/>
      <c r="AU4" s="133"/>
      <c r="AV4" s="133"/>
      <c r="AW4" s="133"/>
      <c r="AX4" s="134"/>
      <c r="AY4" s="134"/>
      <c r="AZ4" s="134"/>
    </row>
    <row r="5" spans="1:52" s="136" customFormat="1" ht="21" customHeight="1">
      <c r="A5" s="353" t="s">
        <v>0</v>
      </c>
      <c r="B5" s="354"/>
      <c r="C5" s="354"/>
      <c r="D5" s="359"/>
      <c r="E5" s="361"/>
      <c r="F5" s="363" t="s">
        <v>124</v>
      </c>
      <c r="G5" s="363" t="s">
        <v>123</v>
      </c>
      <c r="H5" s="347" t="s">
        <v>177</v>
      </c>
      <c r="I5" s="348"/>
      <c r="J5" s="348"/>
      <c r="K5" s="348"/>
      <c r="L5" s="348"/>
      <c r="M5" s="348"/>
      <c r="N5" s="348"/>
      <c r="O5" s="348"/>
      <c r="P5" s="348"/>
      <c r="Q5" s="348"/>
      <c r="R5" s="348"/>
      <c r="S5" s="348"/>
      <c r="T5" s="348"/>
      <c r="U5" s="348"/>
      <c r="V5" s="348"/>
      <c r="W5" s="348"/>
      <c r="X5" s="348"/>
      <c r="Y5" s="348"/>
      <c r="Z5" s="348"/>
      <c r="AA5" s="348"/>
      <c r="AB5" s="348"/>
      <c r="AC5" s="348"/>
      <c r="AD5" s="348"/>
      <c r="AE5" s="348"/>
      <c r="AF5" s="348"/>
      <c r="AG5" s="348"/>
      <c r="AH5" s="348"/>
      <c r="AI5" s="348"/>
      <c r="AJ5" s="348"/>
      <c r="AK5" s="348"/>
      <c r="AL5" s="348"/>
      <c r="AM5" s="348"/>
      <c r="AN5" s="348"/>
      <c r="AO5" s="348"/>
      <c r="AP5" s="348"/>
      <c r="AQ5" s="349"/>
      <c r="AR5" s="348"/>
      <c r="AS5" s="348"/>
      <c r="AT5" s="348"/>
      <c r="AU5" s="348"/>
      <c r="AV5" s="348"/>
      <c r="AW5" s="348"/>
      <c r="AX5" s="348"/>
      <c r="AY5" s="348"/>
      <c r="AZ5" s="348"/>
    </row>
    <row r="6" spans="1:52" s="136" customFormat="1" ht="20.100000000000001" customHeight="1">
      <c r="A6" s="355"/>
      <c r="B6" s="356"/>
      <c r="C6" s="356"/>
      <c r="D6" s="360"/>
      <c r="E6" s="362"/>
      <c r="F6" s="364"/>
      <c r="G6" s="364"/>
      <c r="H6" s="372" t="s">
        <v>217</v>
      </c>
      <c r="I6" s="372"/>
      <c r="J6" s="372"/>
      <c r="K6" s="337" t="s">
        <v>114</v>
      </c>
      <c r="L6" s="337"/>
      <c r="M6" s="337"/>
      <c r="N6" s="322" t="s">
        <v>170</v>
      </c>
      <c r="O6" s="323"/>
      <c r="P6" s="324"/>
      <c r="Q6" s="328" t="s">
        <v>141</v>
      </c>
      <c r="R6" s="329"/>
      <c r="S6" s="329"/>
      <c r="T6" s="329"/>
      <c r="U6" s="329"/>
      <c r="V6" s="330"/>
      <c r="W6" s="338" t="s">
        <v>132</v>
      </c>
      <c r="X6" s="344"/>
      <c r="Y6" s="344"/>
      <c r="Z6" s="344"/>
      <c r="AA6" s="344"/>
      <c r="AB6" s="345"/>
      <c r="AC6" s="338" t="s">
        <v>133</v>
      </c>
      <c r="AD6" s="339"/>
      <c r="AE6" s="340"/>
      <c r="AF6" s="347" t="s">
        <v>134</v>
      </c>
      <c r="AG6" s="348"/>
      <c r="AH6" s="348"/>
      <c r="AI6" s="348"/>
      <c r="AJ6" s="348"/>
      <c r="AK6" s="348"/>
      <c r="AL6" s="348"/>
      <c r="AM6" s="348"/>
      <c r="AN6" s="349"/>
      <c r="AO6" s="350" t="s">
        <v>180</v>
      </c>
      <c r="AP6" s="369" t="s">
        <v>9</v>
      </c>
      <c r="AQ6" s="366" t="s">
        <v>139</v>
      </c>
      <c r="AR6" s="337" t="s">
        <v>131</v>
      </c>
      <c r="AS6" s="337"/>
      <c r="AT6" s="337"/>
      <c r="AU6" s="331" t="s">
        <v>171</v>
      </c>
      <c r="AV6" s="332"/>
      <c r="AW6" s="333"/>
      <c r="AX6" s="322" t="s">
        <v>140</v>
      </c>
      <c r="AY6" s="323"/>
      <c r="AZ6" s="324"/>
    </row>
    <row r="7" spans="1:52" s="136" customFormat="1" ht="18.75" customHeight="1">
      <c r="A7" s="355"/>
      <c r="B7" s="356"/>
      <c r="C7" s="356"/>
      <c r="D7" s="370" t="s">
        <v>1</v>
      </c>
      <c r="E7" s="370" t="s">
        <v>2</v>
      </c>
      <c r="F7" s="364"/>
      <c r="G7" s="364"/>
      <c r="H7" s="372"/>
      <c r="I7" s="372"/>
      <c r="J7" s="372"/>
      <c r="K7" s="337"/>
      <c r="L7" s="337"/>
      <c r="M7" s="337"/>
      <c r="N7" s="325"/>
      <c r="O7" s="326"/>
      <c r="P7" s="327"/>
      <c r="Q7" s="328" t="s">
        <v>165</v>
      </c>
      <c r="R7" s="329"/>
      <c r="S7" s="330"/>
      <c r="T7" s="328" t="s">
        <v>112</v>
      </c>
      <c r="U7" s="329"/>
      <c r="V7" s="330"/>
      <c r="W7" s="337" t="s">
        <v>226</v>
      </c>
      <c r="X7" s="337"/>
      <c r="Y7" s="337"/>
      <c r="Z7" s="337" t="s">
        <v>225</v>
      </c>
      <c r="AA7" s="346"/>
      <c r="AB7" s="346"/>
      <c r="AC7" s="341"/>
      <c r="AD7" s="342"/>
      <c r="AE7" s="343"/>
      <c r="AF7" s="132" t="str">
        <f>IF(AG7="","",VLOOKUP(AG7,事業名リスト!$D$18:$E$20,2,FALSE))</f>
        <v/>
      </c>
      <c r="AG7" s="329"/>
      <c r="AH7" s="330"/>
      <c r="AI7" s="132" t="str">
        <f>IF(AJ7="","",VLOOKUP(AJ7,事業名リスト!$D$18:$E$20,2,FALSE))</f>
        <v/>
      </c>
      <c r="AJ7" s="329"/>
      <c r="AK7" s="330"/>
      <c r="AL7" s="132" t="str">
        <f>IF(AM7="","",VLOOKUP(AM7,事業名リスト!$D$18:$E$20,2,FALSE))</f>
        <v/>
      </c>
      <c r="AM7" s="329"/>
      <c r="AN7" s="330"/>
      <c r="AO7" s="351"/>
      <c r="AP7" s="351"/>
      <c r="AQ7" s="367"/>
      <c r="AR7" s="337"/>
      <c r="AS7" s="337"/>
      <c r="AT7" s="337"/>
      <c r="AU7" s="334"/>
      <c r="AV7" s="335"/>
      <c r="AW7" s="336"/>
      <c r="AX7" s="325"/>
      <c r="AY7" s="326"/>
      <c r="AZ7" s="327"/>
    </row>
    <row r="8" spans="1:52" s="136" customFormat="1" ht="18.75" customHeight="1">
      <c r="A8" s="357"/>
      <c r="B8" s="358"/>
      <c r="C8" s="358"/>
      <c r="D8" s="371"/>
      <c r="E8" s="371"/>
      <c r="F8" s="365"/>
      <c r="G8" s="365"/>
      <c r="H8" s="243" t="s">
        <v>8</v>
      </c>
      <c r="I8" s="243" t="s">
        <v>4</v>
      </c>
      <c r="J8" s="243" t="s">
        <v>3</v>
      </c>
      <c r="K8" s="243" t="s">
        <v>8</v>
      </c>
      <c r="L8" s="243" t="s">
        <v>4</v>
      </c>
      <c r="M8" s="243" t="s">
        <v>3</v>
      </c>
      <c r="N8" s="243" t="s">
        <v>8</v>
      </c>
      <c r="O8" s="243" t="s">
        <v>4</v>
      </c>
      <c r="P8" s="243" t="s">
        <v>3</v>
      </c>
      <c r="Q8" s="243" t="s">
        <v>8</v>
      </c>
      <c r="R8" s="243" t="s">
        <v>4</v>
      </c>
      <c r="S8" s="243" t="s">
        <v>3</v>
      </c>
      <c r="T8" s="243" t="s">
        <v>8</v>
      </c>
      <c r="U8" s="243" t="s">
        <v>4</v>
      </c>
      <c r="V8" s="149" t="e">
        <f ca="1">IF(V9&gt;'様式第３（H27健康施設等利用）'!D3,"上限額超過","広域決定額")</f>
        <v>#N/A</v>
      </c>
      <c r="W8" s="295" t="s">
        <v>8</v>
      </c>
      <c r="X8" s="295" t="s">
        <v>4</v>
      </c>
      <c r="Y8" s="295" t="s">
        <v>3</v>
      </c>
      <c r="Z8" s="243" t="s">
        <v>8</v>
      </c>
      <c r="AA8" s="243" t="s">
        <v>4</v>
      </c>
      <c r="AB8" s="149" t="e">
        <f ca="1">IF(AB9&gt;'様式第３（H27社会参加活動等助成）'!D3,"上限額超過","広域決定額")</f>
        <v>#N/A</v>
      </c>
      <c r="AC8" s="243" t="s">
        <v>8</v>
      </c>
      <c r="AD8" s="243" t="s">
        <v>4</v>
      </c>
      <c r="AE8" s="243" t="s">
        <v>3</v>
      </c>
      <c r="AF8" s="243" t="s">
        <v>8</v>
      </c>
      <c r="AG8" s="243" t="s">
        <v>4</v>
      </c>
      <c r="AH8" s="149" t="str">
        <f>IF(AF7=16,IF(AH9&gt;'様式第３（H27その他）'!$D$5,"上限額超過","広域決定額"),"広域決定額")</f>
        <v>広域決定額</v>
      </c>
      <c r="AI8" s="243" t="s">
        <v>8</v>
      </c>
      <c r="AJ8" s="243" t="s">
        <v>4</v>
      </c>
      <c r="AK8" s="149" t="str">
        <f>IF(AI7=16,IF(AK9&gt;'様式第３（H27その他）'!$D$5,"上限額超過","広域決定額"),"広域決定額")</f>
        <v>広域決定額</v>
      </c>
      <c r="AL8" s="243" t="s">
        <v>8</v>
      </c>
      <c r="AM8" s="243" t="s">
        <v>4</v>
      </c>
      <c r="AN8" s="149" t="str">
        <f>IF(AL7=16,IF(AN9&gt;'様式第３（H27その他）'!$D$5,"上限額超過","広域決定額"),"広域決定額")</f>
        <v>広域決定額</v>
      </c>
      <c r="AO8" s="352"/>
      <c r="AP8" s="352"/>
      <c r="AQ8" s="368"/>
      <c r="AR8" s="243" t="s">
        <v>8</v>
      </c>
      <c r="AS8" s="243" t="s">
        <v>4</v>
      </c>
      <c r="AT8" s="243" t="s">
        <v>3</v>
      </c>
      <c r="AU8" s="243" t="s">
        <v>8</v>
      </c>
      <c r="AV8" s="243" t="s">
        <v>4</v>
      </c>
      <c r="AW8" s="243" t="s">
        <v>3</v>
      </c>
      <c r="AX8" s="243" t="s">
        <v>8</v>
      </c>
      <c r="AY8" s="243" t="s">
        <v>4</v>
      </c>
      <c r="AZ8" s="149" t="e">
        <f ca="1">IF(ISERR(AZ9)=TRUE,"広域決定額",IF(AZ9&gt;3500000,"上限額超過","広域決定額"))</f>
        <v>#N/A</v>
      </c>
    </row>
    <row r="9" spans="1:52" s="142" customFormat="1" ht="19.5" customHeight="1">
      <c r="A9" s="139" t="s">
        <v>7</v>
      </c>
      <c r="B9" s="139" t="s">
        <v>6</v>
      </c>
      <c r="C9" s="139" t="s">
        <v>61</v>
      </c>
      <c r="D9" s="140">
        <f t="shared" ref="D9:E9" si="0">SUBTOTAL(9,D10:D29)</f>
        <v>1</v>
      </c>
      <c r="E9" s="140">
        <f t="shared" si="0"/>
        <v>2</v>
      </c>
      <c r="F9" s="141" t="e">
        <f ca="1">SUBTOTAL(9,F10:F34)</f>
        <v>#N/A</v>
      </c>
      <c r="G9" s="141" t="e">
        <f ca="1">SUBTOTAL(9,G10:G34)</f>
        <v>#N/A</v>
      </c>
      <c r="H9" s="141" t="e">
        <f t="shared" ref="G9:AQ9" ca="1" si="1">SUBTOTAL(9,H10:H29)</f>
        <v>#N/A</v>
      </c>
      <c r="I9" s="141" t="e">
        <f t="shared" ca="1" si="1"/>
        <v>#N/A</v>
      </c>
      <c r="J9" s="141" t="e">
        <f t="shared" ca="1" si="1"/>
        <v>#N/A</v>
      </c>
      <c r="K9" s="141" t="e">
        <f t="shared" ca="1" si="1"/>
        <v>#N/A</v>
      </c>
      <c r="L9" s="141" t="e">
        <f t="shared" ca="1" si="1"/>
        <v>#N/A</v>
      </c>
      <c r="M9" s="141" t="e">
        <f t="shared" ca="1" si="1"/>
        <v>#N/A</v>
      </c>
      <c r="N9" s="141" t="e">
        <f t="shared" ca="1" si="1"/>
        <v>#N/A</v>
      </c>
      <c r="O9" s="141" t="e">
        <f t="shared" ca="1" si="1"/>
        <v>#N/A</v>
      </c>
      <c r="P9" s="141" t="e">
        <f t="shared" ca="1" si="1"/>
        <v>#N/A</v>
      </c>
      <c r="Q9" s="141" t="e">
        <f t="shared" ca="1" si="1"/>
        <v>#N/A</v>
      </c>
      <c r="R9" s="141" t="e">
        <f t="shared" ca="1" si="1"/>
        <v>#N/A</v>
      </c>
      <c r="S9" s="141" t="e">
        <f t="shared" ca="1" si="1"/>
        <v>#N/A</v>
      </c>
      <c r="T9" s="141" t="e">
        <f t="shared" ca="1" si="1"/>
        <v>#N/A</v>
      </c>
      <c r="U9" s="141" t="e">
        <f t="shared" ca="1" si="1"/>
        <v>#N/A</v>
      </c>
      <c r="V9" s="141" t="e">
        <f t="shared" ca="1" si="1"/>
        <v>#N/A</v>
      </c>
      <c r="W9" s="141" t="e">
        <f t="shared" ref="W9:Y9" ca="1" si="2">SUBTOTAL(9,W10:W29)</f>
        <v>#N/A</v>
      </c>
      <c r="X9" s="141" t="e">
        <f t="shared" ca="1" si="2"/>
        <v>#N/A</v>
      </c>
      <c r="Y9" s="141" t="e">
        <f t="shared" ca="1" si="2"/>
        <v>#N/A</v>
      </c>
      <c r="Z9" s="141" t="e">
        <f t="shared" ca="1" si="1"/>
        <v>#N/A</v>
      </c>
      <c r="AA9" s="141" t="e">
        <f t="shared" ca="1" si="1"/>
        <v>#N/A</v>
      </c>
      <c r="AB9" s="141" t="e">
        <f t="shared" ca="1" si="1"/>
        <v>#N/A</v>
      </c>
      <c r="AC9" s="141" t="e">
        <f t="shared" ca="1" si="1"/>
        <v>#N/A</v>
      </c>
      <c r="AD9" s="141" t="e">
        <f t="shared" ca="1" si="1"/>
        <v>#N/A</v>
      </c>
      <c r="AE9" s="141" t="e">
        <f t="shared" ca="1" si="1"/>
        <v>#N/A</v>
      </c>
      <c r="AF9" s="141" t="e">
        <f t="shared" ca="1" si="1"/>
        <v>#N/A</v>
      </c>
      <c r="AG9" s="141" t="e">
        <f t="shared" ca="1" si="1"/>
        <v>#N/A</v>
      </c>
      <c r="AH9" s="141" t="e">
        <f t="shared" ca="1" si="1"/>
        <v>#N/A</v>
      </c>
      <c r="AI9" s="141" t="e">
        <f t="shared" ca="1" si="1"/>
        <v>#N/A</v>
      </c>
      <c r="AJ9" s="141" t="e">
        <f t="shared" ca="1" si="1"/>
        <v>#N/A</v>
      </c>
      <c r="AK9" s="141" t="e">
        <f t="shared" ca="1" si="1"/>
        <v>#N/A</v>
      </c>
      <c r="AL9" s="141" t="e">
        <f t="shared" ca="1" si="1"/>
        <v>#N/A</v>
      </c>
      <c r="AM9" s="141" t="e">
        <f t="shared" ca="1" si="1"/>
        <v>#N/A</v>
      </c>
      <c r="AN9" s="141" t="e">
        <f t="shared" ca="1" si="1"/>
        <v>#N/A</v>
      </c>
      <c r="AO9" s="141" t="e">
        <f ca="1">SUM(J9,M9,P9,S9,V9,AB9,AE9,AH9,AK9,AN9)</f>
        <v>#N/A</v>
      </c>
      <c r="AP9" s="141">
        <v>210000</v>
      </c>
      <c r="AQ9" s="141">
        <f t="shared" si="1"/>
        <v>0</v>
      </c>
      <c r="AR9" s="141" t="e">
        <f t="shared" ref="AR9:AZ9" ca="1" si="3">SUBTOTAL(9,AR10:AR29)</f>
        <v>#N/A</v>
      </c>
      <c r="AS9" s="141" t="e">
        <f t="shared" ca="1" si="3"/>
        <v>#N/A</v>
      </c>
      <c r="AT9" s="141" t="e">
        <f t="shared" ca="1" si="3"/>
        <v>#N/A</v>
      </c>
      <c r="AU9" s="141" t="e">
        <f t="shared" ca="1" si="3"/>
        <v>#N/A</v>
      </c>
      <c r="AV9" s="141" t="e">
        <f t="shared" ca="1" si="3"/>
        <v>#N/A</v>
      </c>
      <c r="AW9" s="141" t="e">
        <f t="shared" ca="1" si="3"/>
        <v>#N/A</v>
      </c>
      <c r="AX9" s="141" t="e">
        <f t="shared" ca="1" si="3"/>
        <v>#N/A</v>
      </c>
      <c r="AY9" s="141" t="e">
        <f t="shared" ca="1" si="3"/>
        <v>#N/A</v>
      </c>
      <c r="AZ9" s="141" t="e">
        <f t="shared" ca="1" si="3"/>
        <v>#N/A</v>
      </c>
    </row>
    <row r="10" spans="1:52" s="148" customFormat="1" ht="15.75" customHeight="1">
      <c r="A10" s="143">
        <v>1</v>
      </c>
      <c r="B10" s="143" t="s">
        <v>10</v>
      </c>
      <c r="C10" s="144" t="s">
        <v>1</v>
      </c>
      <c r="D10" s="143">
        <v>1</v>
      </c>
      <c r="E10" s="143"/>
      <c r="F10" s="145" t="e">
        <f ca="1">I10+L10+O10+R10+U10+X10+AA10+AD10+AG10+AJ10+AM10+AS10+AV10+AY10</f>
        <v>#N/A</v>
      </c>
      <c r="G10" s="145" t="e">
        <f ca="1">J10+M10+P10+S10+V10+Y10+AB10+AE10+AH10+AK10+AN10+AT10+AW10+AZ10</f>
        <v>#N/A</v>
      </c>
      <c r="H10" s="146" t="e">
        <f ca="1">SUMPRODUCT(('様式第２（事業名）'!$C$5:$C$2794=INDEX($C10,1,1))*('様式第２（事業名）'!$D$5:$D$2794=1)*'様式第２（事業名）'!$I$5:$I$2794)</f>
        <v>#N/A</v>
      </c>
      <c r="I10" s="146" t="e">
        <f ca="1">SUMPRODUCT(('様式第２（事業名）'!$C$5:$C$2794=INDEX($C10,1,1))*('様式第２（事業名）'!$D$5:$D$2794=1)*'様式第２（事業名）'!$K$5:$K$2794)</f>
        <v>#N/A</v>
      </c>
      <c r="J10" s="146" t="e">
        <f ca="1">SUMPRODUCT(('様式第２（事業名）'!$C$5:$C$2794=INDEX($C10,1,1))*('様式第２（事業名）'!$D$5:$D$2794=1)*'様式第２（事業名）'!$J$5:$J$2794)</f>
        <v>#N/A</v>
      </c>
      <c r="K10" s="146" t="e">
        <f ca="1">SUMPRODUCT(('様式第２（事業名）'!$C$5:$C$2794=INDEX($C10,1,1))*('様式第２（事業名）'!$D$5:$D$2794=2)*'様式第２（事業名）'!$I$5:$I$2794)</f>
        <v>#N/A</v>
      </c>
      <c r="L10" s="146" t="e">
        <f ca="1">SUMPRODUCT(('様式第２（事業名）'!$C$5:$C$2794=INDEX($C10,1,1))*('様式第２（事業名）'!$D$5:$D$2794=2)*'様式第２（事業名）'!$K$5:$K$2794)</f>
        <v>#N/A</v>
      </c>
      <c r="M10" s="146" t="e">
        <f ca="1">SUMPRODUCT(('様式第２（事業名）'!$C$5:$C$2794=INDEX($C10,1,1))*('様式第２（事業名）'!$D$5:$D$2794=2)*'様式第２（事業名）'!$J$5:$J$2794)</f>
        <v>#N/A</v>
      </c>
      <c r="N10" s="146" t="e">
        <f ca="1">SUMPRODUCT(('様式第２（事業名）'!$C$5:$C$2794=INDEX($C10,1,1))*('様式第２（事業名）'!$D$5:$D$2794=5)*'様式第２（事業名）'!$I$5:$I$2794)</f>
        <v>#N/A</v>
      </c>
      <c r="O10" s="146" t="e">
        <f ca="1">SUMPRODUCT(('様式第２（事業名）'!$C$5:$C$2794=INDEX($C10,1,1))*('様式第２（事業名）'!$D$5:$D$2794=5)*'様式第２（事業名）'!$K$5:$K$2794)</f>
        <v>#N/A</v>
      </c>
      <c r="P10" s="146" t="e">
        <f ca="1">SUMPRODUCT(('様式第２（事業名）'!$C$5:$C$2794=INDEX($C10,1,1))*('様式第２（事業名）'!$D$5:$D$2794=5)*'様式第２（事業名）'!$J$5:$J$2794)</f>
        <v>#N/A</v>
      </c>
      <c r="Q10" s="146" t="e">
        <f ca="1">SUMPRODUCT(('様式第２（事業名）'!$C$5:$C$2794=INDEX($C10,1,1))*('様式第２（事業名）'!$F$5:$F$2794=14)*'様式第２（事業名）'!$I$5:$I$2794)</f>
        <v>#N/A</v>
      </c>
      <c r="R10" s="146" t="e">
        <f ca="1">SUMPRODUCT(('様式第２（事業名）'!$C$5:$C$2794=INDEX($C10,1,1))*('様式第２（事業名）'!$F$5:$F$2794=14)*'様式第２（事業名）'!$K$5:$K$2794)</f>
        <v>#N/A</v>
      </c>
      <c r="S10" s="146" t="e">
        <f ca="1">SUMPRODUCT(('様式第２（事業名）'!$C$5:$C$2794=INDEX($C10,1,1))*('様式第２（事業名）'!$F$5:$F$2794=14)*'様式第２（事業名）'!$J$5:$J$2794)</f>
        <v>#N/A</v>
      </c>
      <c r="T10" s="146" t="e">
        <f ca="1">SUMPRODUCT(('様式第２（事業名）'!$C$5:$C$2794=INDEX($C10,1,1))*('様式第２（事業名）'!$F$5:$F$2794=15)*'様式第２（事業名）'!$I$5:$I$2794)</f>
        <v>#N/A</v>
      </c>
      <c r="U10" s="146" t="e">
        <f ca="1">SUMPRODUCT(('様式第２（事業名）'!$C$5:$C$2794=INDEX($C10,1,1))*('様式第２（事業名）'!$F$5:$F$2794=15)*'様式第２（事業名）'!$K$5:$K$2794)</f>
        <v>#N/A</v>
      </c>
      <c r="V10" s="146" t="e">
        <f ca="1">SUMPRODUCT(('様式第２（事業名）'!$C$5:$C$2794=INDEX($C10,1,1))*('様式第２（事業名）'!$F$5:$F$2794=15)*'様式第２（事業名）'!$J$5:$J$2794)</f>
        <v>#N/A</v>
      </c>
      <c r="W10" s="146" t="e">
        <f ca="1">SUMPRODUCT(('様式第２（事業名）'!$C$5:$C$2794=INDEX($C10,1,1))*('様式第２（事業名）'!$F$5:$F$2794=12)*'様式第２（事業名）'!$I$5:$I$2794)</f>
        <v>#N/A</v>
      </c>
      <c r="X10" s="146" t="e">
        <f ca="1">SUMPRODUCT(('様式第２（事業名）'!$C$5:$C$2794=INDEX($C10,1,1))*('様式第２（事業名）'!$F$5:$F$2794=12)*'様式第２（事業名）'!$K$5:$K$2794)</f>
        <v>#N/A</v>
      </c>
      <c r="Y10" s="146" t="e">
        <f ca="1">SUMPRODUCT(('様式第２（事業名）'!$C$5:$C$2794=INDEX($C10,1,1))*('様式第２（事業名）'!$F$5:$F$2794=12)*'様式第２（事業名）'!$J$5:$J$2794)</f>
        <v>#N/A</v>
      </c>
      <c r="Z10" s="146" t="e">
        <f ca="1">SUMPRODUCT(('様式第２（事業名）'!$C$5:$C$2794=INDEX($C10,1,1))*('様式第２（事業名）'!$F$5:$F$2794=13)*'様式第２（事業名）'!$I$5:$I$2794)</f>
        <v>#N/A</v>
      </c>
      <c r="AA10" s="146" t="e">
        <f ca="1">SUMPRODUCT(('様式第２（事業名）'!$C$5:$C$2794=INDEX($C10,1,1))*('様式第２（事業名）'!$F$5:$F$2794=13)*'様式第２（事業名）'!$K$5:$K$2794)</f>
        <v>#N/A</v>
      </c>
      <c r="AB10" s="146" t="e">
        <f ca="1">SUMPRODUCT(('様式第２（事業名）'!$C$5:$C$2794=INDEX($C10,1,1))*('様式第２（事業名）'!$F$5:$F$2794=13)*'様式第２（事業名）'!$J$5:$J$2794)</f>
        <v>#N/A</v>
      </c>
      <c r="AC10" s="146" t="e">
        <f ca="1">SUMPRODUCT(('様式第２（事業名）'!$C$5:$C$2794=INDEX($C10,1,1))*('様式第２（事業名）'!$D$5:$D$2794=9)*'様式第２（事業名）'!$I$5:$I$2794)</f>
        <v>#N/A</v>
      </c>
      <c r="AD10" s="146" t="e">
        <f ca="1">SUMPRODUCT(('様式第２（事業名）'!$C$5:$C$2794=INDEX($C10,1,1))*('様式第２（事業名）'!$D$5:$D$2794=9)*'様式第２（事業名）'!$K$5:$K$2794)</f>
        <v>#N/A</v>
      </c>
      <c r="AE10" s="146" t="e">
        <f ca="1">SUMPRODUCT(('様式第２（事業名）'!$C$5:$C$2794=INDEX($C10,1,1))*('様式第２（事業名）'!$D$5:$D$2794=9)*'様式第２（事業名）'!$J$5:$J$2794)</f>
        <v>#N/A</v>
      </c>
      <c r="AF10" s="146" t="e">
        <f ca="1">SUMPRODUCT(('様式第２（事業名）'!$C$5:$C$2794=INDEX($C10,1,1))*('様式第２（事業名）'!$F$5:$F$2794=$AF$7)*'様式第２（事業名）'!$I$5:$I$2794)</f>
        <v>#N/A</v>
      </c>
      <c r="AG10" s="146" t="e">
        <f ca="1">SUMPRODUCT(('様式第２（事業名）'!$C$5:$C$2794=INDEX($C10,1,1))*('様式第２（事業名）'!$F$5:$F$2794=$AF$7)*'様式第２（事業名）'!$K$5:$K$2794)</f>
        <v>#N/A</v>
      </c>
      <c r="AH10" s="146" t="e">
        <f ca="1">SUMPRODUCT(('様式第２（事業名）'!$C$5:$C$2794=INDEX($C10,1,1))*('様式第２（事業名）'!$F$5:$F$2794=$AF$7)*'様式第２（事業名）'!$J$5:$J$2794)</f>
        <v>#N/A</v>
      </c>
      <c r="AI10" s="146" t="e">
        <f ca="1">SUMPRODUCT(('様式第２（事業名）'!$C$5:$C$2794=INDEX($C10,1,1))*('様式第２（事業名）'!$F$5:$F$2794=$AI$7)*'様式第２（事業名）'!$I$5:$I$2794)</f>
        <v>#N/A</v>
      </c>
      <c r="AJ10" s="146" t="e">
        <f ca="1">SUMPRODUCT(('様式第２（事業名）'!$C$5:$C$2794=INDEX($C10,1,1))*('様式第２（事業名）'!$F$5:$F$2794=$AI$7)*'様式第２（事業名）'!$K$5:$K$2794)</f>
        <v>#N/A</v>
      </c>
      <c r="AK10" s="146" t="e">
        <f ca="1">SUMPRODUCT(('様式第２（事業名）'!$C$5:$C$2794=INDEX($C10,1,1))*('様式第２（事業名）'!$F$5:$F$2794=$AI$7)*'様式第２（事業名）'!$J$5:$J$2794)</f>
        <v>#N/A</v>
      </c>
      <c r="AL10" s="146" t="e">
        <f ca="1">SUMPRODUCT(('様式第２（事業名）'!$C$5:$C$2794=INDEX($C10,1,1))*('様式第２（事業名）'!$F$5:$F$2794=$AL$7)*'様式第２（事業名）'!$I$5:$I$2794)</f>
        <v>#N/A</v>
      </c>
      <c r="AM10" s="146" t="e">
        <f ca="1">SUMPRODUCT(('様式第２（事業名）'!$C$5:$C$2794=INDEX($C10,1,1))*('様式第２（事業名）'!$F$5:$F$2794=$AL$7)*'様式第２（事業名）'!$K$5:$K$2794)</f>
        <v>#N/A</v>
      </c>
      <c r="AN10" s="146" t="e">
        <f ca="1">SUMPRODUCT(('様式第２（事業名）'!$C$5:$C$2794=INDEX($C10,1,1))*('様式第２（事業名）'!$F$5:$F$2794=$AL$7)*'様式第２（事業名）'!$J$5:$J$2794)</f>
        <v>#N/A</v>
      </c>
      <c r="AO10" s="146" t="e">
        <f t="shared" ref="AO10:AO34" ca="1" si="4">SUM(J10,M10,P10,S10,V10,AB10,AE10,AH10,AK10,AN10)</f>
        <v>#N/A</v>
      </c>
      <c r="AP10" s="147">
        <v>4000</v>
      </c>
      <c r="AQ10" s="151">
        <f t="shared" ref="AQ10:AQ34" si="5">IF(D10=1,0,IF(P10&gt;0,IF(P10&gt;IF(AP10&gt;=10000,2000000,IF(AP10&gt;=5000,1500000,1000000)),IF(AP10&gt;=10000,2000000,IF(AP10&gt;=5000,1500000,1000000)),P10),0))</f>
        <v>0</v>
      </c>
      <c r="AR10" s="146" t="e">
        <f ca="1">SUMPRODUCT(('様式第２（事業名）'!$C$5:$C$2794=INDEX($C10,1,1))*('様式第２（事業名）'!$D$5:$D$2794=3)*'様式第２（事業名）'!$I$5:$I$2794)</f>
        <v>#N/A</v>
      </c>
      <c r="AS10" s="146" t="e">
        <f ca="1">SUMPRODUCT(('様式第２（事業名）'!$C$5:$C$2794=INDEX($C10,1,1))*('様式第２（事業名）'!$D$5:$D$2794=3)*'様式第２（事業名）'!$K$5:$K$2794)</f>
        <v>#N/A</v>
      </c>
      <c r="AT10" s="146" t="e">
        <f ca="1">SUMPRODUCT(('様式第２（事業名）'!$C$5:$C$2794=INDEX($C10,1,1))*('様式第２（事業名）'!$D$5:$D$2794=3)*'様式第２（事業名）'!$J$5:$J$2794)</f>
        <v>#N/A</v>
      </c>
      <c r="AU10" s="146" t="e">
        <f ca="1">SUMPRODUCT(('様式第２（事業名）'!$C$5:$C$2794=INDEX($C10,1,1))*('様式第２（事業名）'!$D$5:$D$2794=4)*'様式第２（事業名）'!$I$5:$I$2794)</f>
        <v>#N/A</v>
      </c>
      <c r="AV10" s="146" t="e">
        <f ca="1">SUMPRODUCT(('様式第２（事業名）'!$C$5:$C$2794=INDEX($C10,1,1))*('様式第２（事業名）'!$D$5:$D$2794=4)*'様式第２（事業名）'!$K$5:$K$2794)</f>
        <v>#N/A</v>
      </c>
      <c r="AW10" s="146" t="e">
        <f ca="1">SUMPRODUCT(('様式第２（事業名）'!$C$5:$C$2794=INDEX($C10,1,1))*('様式第２（事業名）'!$D$5:$D$2794=4)*'様式第２（事業名）'!$J$5:$J$2794)</f>
        <v>#N/A</v>
      </c>
      <c r="AX10" s="146" t="e">
        <f ca="1">SUMPRODUCT(('様式第２（事業名）'!$C$5:$C$2794=INDEX($C10,1,1))*('様式第２（事業名）'!$D$5:$D$2794=6)*'様式第２（事業名）'!$I$5:$I$2794)</f>
        <v>#N/A</v>
      </c>
      <c r="AY10" s="146" t="e">
        <f ca="1">SUMPRODUCT(('様式第２（事業名）'!$C$5:$C$2794=INDEX($C10,1,1))*('様式第２（事業名）'!$D$5:$D$2794=6)*'様式第２（事業名）'!$K$5:$K$2794)</f>
        <v>#N/A</v>
      </c>
      <c r="AZ10" s="146" t="e">
        <f ca="1">SUMPRODUCT(('様式第２（事業名）'!$C$5:$C$2794=INDEX($C10,1,1))*('様式第２（事業名）'!$D$5:$D$2794=6)*'様式第２（事業名）'!$J$5:$J$2794)</f>
        <v>#N/A</v>
      </c>
    </row>
    <row r="11" spans="1:52" s="148" customFormat="1" ht="15.75" customHeight="1">
      <c r="A11" s="143">
        <f>+A10+1</f>
        <v>2</v>
      </c>
      <c r="B11" s="143" t="s">
        <v>10</v>
      </c>
      <c r="C11" s="144" t="s">
        <v>87</v>
      </c>
      <c r="D11" s="143"/>
      <c r="E11" s="143">
        <v>1</v>
      </c>
      <c r="F11" s="145" t="e">
        <f t="shared" ref="F11:F34" ca="1" si="6">I11+L11+O11+R11+U11+X11+AA11+AD11+AG11+AJ11+AM11+AS11+AV11+AY11</f>
        <v>#N/A</v>
      </c>
      <c r="G11" s="145" t="e">
        <f t="shared" ref="G11:G34" ca="1" si="7">J11+M11+P11+S11+V11+Y11+AB11+AE11+AH11+AK11+AN11+AT11+AW11+AZ11</f>
        <v>#N/A</v>
      </c>
      <c r="H11" s="146" t="e">
        <f ca="1">SUMPRODUCT(('様式第２（事業名）'!$C$5:$C$2794=INDEX($C11,1,1))*('様式第２（事業名）'!$D$5:$D$2794=1)*'様式第２（事業名）'!$I$5:$I$2794)</f>
        <v>#N/A</v>
      </c>
      <c r="I11" s="146" t="e">
        <f ca="1">SUMPRODUCT(('様式第２（事業名）'!$C$5:$C$2794=INDEX($C11,1,1))*('様式第２（事業名）'!$D$5:$D$2794=1)*'様式第２（事業名）'!$K$5:$K$2794)</f>
        <v>#N/A</v>
      </c>
      <c r="J11" s="146" t="e">
        <f ca="1">SUMPRODUCT(('様式第２（事業名）'!$C$5:$C$2794=INDEX($C11,1,1))*('様式第２（事業名）'!$D$5:$D$2794=1)*'様式第２（事業名）'!$J$5:$J$2794)</f>
        <v>#N/A</v>
      </c>
      <c r="K11" s="146"/>
      <c r="L11" s="146"/>
      <c r="M11" s="146"/>
      <c r="N11" s="146"/>
      <c r="O11" s="146"/>
      <c r="P11" s="146"/>
      <c r="Q11" s="146"/>
      <c r="R11" s="146"/>
      <c r="S11" s="146"/>
      <c r="T11" s="146"/>
      <c r="U11" s="146"/>
      <c r="V11" s="146"/>
      <c r="W11" s="146"/>
      <c r="X11" s="146"/>
      <c r="Y11" s="146"/>
      <c r="Z11" s="146"/>
      <c r="AA11" s="146"/>
      <c r="AB11" s="146"/>
      <c r="AC11" s="146"/>
      <c r="AD11" s="146"/>
      <c r="AE11" s="146"/>
      <c r="AF11" s="146"/>
      <c r="AG11" s="146"/>
      <c r="AH11" s="146"/>
      <c r="AI11" s="146"/>
      <c r="AJ11" s="146"/>
      <c r="AK11" s="146"/>
      <c r="AL11" s="146"/>
      <c r="AM11" s="146"/>
      <c r="AN11" s="146"/>
      <c r="AO11" s="146" t="e">
        <f t="shared" ca="1" si="4"/>
        <v>#N/A</v>
      </c>
      <c r="AP11" s="147">
        <v>1000</v>
      </c>
      <c r="AQ11" s="151">
        <f t="shared" si="5"/>
        <v>0</v>
      </c>
      <c r="AR11" s="146"/>
      <c r="AS11" s="146"/>
      <c r="AT11" s="146"/>
      <c r="AU11" s="146"/>
      <c r="AV11" s="146"/>
      <c r="AW11" s="146"/>
      <c r="AX11" s="146"/>
      <c r="AY11" s="146"/>
      <c r="AZ11" s="146"/>
    </row>
    <row r="12" spans="1:52" s="148" customFormat="1" ht="15.75" customHeight="1">
      <c r="A12" s="143">
        <f>+A11+1</f>
        <v>3</v>
      </c>
      <c r="B12" s="143" t="s">
        <v>10</v>
      </c>
      <c r="C12" s="144" t="s">
        <v>11</v>
      </c>
      <c r="D12" s="143"/>
      <c r="E12" s="143">
        <v>1</v>
      </c>
      <c r="F12" s="145" t="e">
        <f t="shared" ca="1" si="6"/>
        <v>#N/A</v>
      </c>
      <c r="G12" s="145" t="e">
        <f t="shared" ca="1" si="7"/>
        <v>#N/A</v>
      </c>
      <c r="H12" s="146" t="e">
        <f ca="1">SUMPRODUCT(('様式第２（事業名）'!$C$5:$C$2794=INDEX($C12,1,1))*('様式第２（事業名）'!$D$5:$D$2794=1)*'様式第２（事業名）'!$I$5:$I$2794)</f>
        <v>#N/A</v>
      </c>
      <c r="I12" s="146" t="e">
        <f ca="1">SUMPRODUCT(('様式第２（事業名）'!$C$5:$C$2794=INDEX($C12,1,1))*('様式第２（事業名）'!$D$5:$D$2794=1)*'様式第２（事業名）'!$K$5:$K$2794)</f>
        <v>#N/A</v>
      </c>
      <c r="J12" s="146" t="e">
        <f ca="1">SUMPRODUCT(('様式第２（事業名）'!$C$5:$C$2794=INDEX($C12,1,1))*('様式第２（事業名）'!$D$5:$D$2794=1)*'様式第２（事業名）'!$J$5:$J$2794)</f>
        <v>#N/A</v>
      </c>
      <c r="K12" s="146"/>
      <c r="L12" s="146"/>
      <c r="M12" s="146"/>
      <c r="N12" s="146"/>
      <c r="O12" s="146"/>
      <c r="P12" s="146"/>
      <c r="Q12" s="146"/>
      <c r="R12" s="146"/>
      <c r="S12" s="146"/>
      <c r="T12" s="146"/>
      <c r="U12" s="146"/>
      <c r="V12" s="146"/>
      <c r="W12" s="146"/>
      <c r="X12" s="146"/>
      <c r="Y12" s="146"/>
      <c r="Z12" s="146"/>
      <c r="AA12" s="146"/>
      <c r="AB12" s="146"/>
      <c r="AC12" s="146"/>
      <c r="AD12" s="146"/>
      <c r="AE12" s="146"/>
      <c r="AF12" s="146"/>
      <c r="AG12" s="146"/>
      <c r="AH12" s="146"/>
      <c r="AI12" s="146"/>
      <c r="AJ12" s="146"/>
      <c r="AK12" s="146"/>
      <c r="AL12" s="146"/>
      <c r="AM12" s="146"/>
      <c r="AN12" s="146"/>
      <c r="AO12" s="146" t="e">
        <f t="shared" ca="1" si="4"/>
        <v>#N/A</v>
      </c>
      <c r="AP12" s="147">
        <v>5000</v>
      </c>
      <c r="AQ12" s="151">
        <f t="shared" si="5"/>
        <v>0</v>
      </c>
      <c r="AR12" s="146"/>
      <c r="AS12" s="146"/>
      <c r="AT12" s="146"/>
      <c r="AU12" s="146"/>
      <c r="AV12" s="146"/>
      <c r="AW12" s="146"/>
      <c r="AX12" s="146"/>
      <c r="AY12" s="146"/>
      <c r="AZ12" s="146"/>
    </row>
    <row r="13" spans="1:52" s="148" customFormat="1" ht="15.75" customHeight="1">
      <c r="A13" s="143">
        <f t="shared" ref="A13:A34" si="8">+A12+1</f>
        <v>4</v>
      </c>
      <c r="B13" s="143"/>
      <c r="C13" s="144"/>
      <c r="D13" s="143"/>
      <c r="E13" s="143"/>
      <c r="F13" s="145" t="e">
        <f t="shared" ca="1" si="6"/>
        <v>#N/A</v>
      </c>
      <c r="G13" s="145" t="e">
        <f t="shared" ca="1" si="7"/>
        <v>#N/A</v>
      </c>
      <c r="H13" s="146" t="e">
        <f ca="1">SUMPRODUCT(('様式第２（事業名）'!$C$5:$C$2794=INDEX($C13,1,1))*('様式第２（事業名）'!$D$5:$D$2794=1)*'様式第２（事業名）'!$I$5:$I$2794)</f>
        <v>#N/A</v>
      </c>
      <c r="I13" s="146" t="e">
        <f ca="1">SUMPRODUCT(('様式第２（事業名）'!$C$5:$C$2794=INDEX($C13,1,1))*('様式第２（事業名）'!$D$5:$D$2794=1)*'様式第２（事業名）'!$K$5:$K$2794)</f>
        <v>#N/A</v>
      </c>
      <c r="J13" s="146" t="e">
        <f ca="1">SUMPRODUCT(('様式第２（事業名）'!$C$5:$C$2794=INDEX($C13,1,1))*('様式第２（事業名）'!$D$5:$D$2794=1)*'様式第２（事業名）'!$J$5:$J$2794)</f>
        <v>#N/A</v>
      </c>
      <c r="K13" s="146"/>
      <c r="L13" s="146"/>
      <c r="M13" s="146"/>
      <c r="N13" s="146"/>
      <c r="O13" s="146"/>
      <c r="P13" s="146"/>
      <c r="Q13" s="146"/>
      <c r="R13" s="146"/>
      <c r="S13" s="146"/>
      <c r="T13" s="146"/>
      <c r="U13" s="146"/>
      <c r="V13" s="146"/>
      <c r="W13" s="146"/>
      <c r="X13" s="146"/>
      <c r="Y13" s="146"/>
      <c r="Z13" s="146"/>
      <c r="AA13" s="146"/>
      <c r="AB13" s="146"/>
      <c r="AC13" s="146"/>
      <c r="AD13" s="146"/>
      <c r="AE13" s="146"/>
      <c r="AF13" s="146"/>
      <c r="AG13" s="146"/>
      <c r="AH13" s="146"/>
      <c r="AI13" s="146"/>
      <c r="AJ13" s="146"/>
      <c r="AK13" s="146"/>
      <c r="AL13" s="146"/>
      <c r="AM13" s="146"/>
      <c r="AN13" s="146"/>
      <c r="AO13" s="146" t="e">
        <f t="shared" ca="1" si="4"/>
        <v>#N/A</v>
      </c>
      <c r="AP13" s="147"/>
      <c r="AQ13" s="151">
        <f t="shared" si="5"/>
        <v>0</v>
      </c>
      <c r="AR13" s="146"/>
      <c r="AS13" s="146"/>
      <c r="AT13" s="146"/>
      <c r="AU13" s="146"/>
      <c r="AV13" s="146"/>
      <c r="AW13" s="146"/>
      <c r="AX13" s="146"/>
      <c r="AY13" s="146"/>
      <c r="AZ13" s="146"/>
    </row>
    <row r="14" spans="1:52" s="148" customFormat="1" ht="15.75" customHeight="1">
      <c r="A14" s="143">
        <f t="shared" si="8"/>
        <v>5</v>
      </c>
      <c r="B14" s="143"/>
      <c r="C14" s="144"/>
      <c r="D14" s="143"/>
      <c r="E14" s="143"/>
      <c r="F14" s="145" t="e">
        <f t="shared" ca="1" si="6"/>
        <v>#N/A</v>
      </c>
      <c r="G14" s="145" t="e">
        <f t="shared" ca="1" si="7"/>
        <v>#N/A</v>
      </c>
      <c r="H14" s="146" t="e">
        <f ca="1">SUMPRODUCT(('様式第２（事業名）'!$C$5:$C$2794=INDEX($C14,1,1))*('様式第２（事業名）'!$D$5:$D$2794=1)*'様式第２（事業名）'!$I$5:$I$2794)</f>
        <v>#N/A</v>
      </c>
      <c r="I14" s="146" t="e">
        <f ca="1">SUMPRODUCT(('様式第２（事業名）'!$C$5:$C$2794=INDEX($C14,1,1))*('様式第２（事業名）'!$D$5:$D$2794=1)*'様式第２（事業名）'!$K$5:$K$2794)</f>
        <v>#N/A</v>
      </c>
      <c r="J14" s="146" t="e">
        <f ca="1">SUMPRODUCT(('様式第２（事業名）'!$C$5:$C$2794=INDEX($C14,1,1))*('様式第２（事業名）'!$D$5:$D$2794=1)*'様式第２（事業名）'!$J$5:$J$2794)</f>
        <v>#N/A</v>
      </c>
      <c r="K14" s="146"/>
      <c r="L14" s="146"/>
      <c r="M14" s="146"/>
      <c r="N14" s="146"/>
      <c r="O14" s="146"/>
      <c r="P14" s="146"/>
      <c r="Q14" s="146"/>
      <c r="R14" s="146"/>
      <c r="S14" s="146"/>
      <c r="T14" s="146"/>
      <c r="U14" s="146"/>
      <c r="V14" s="146"/>
      <c r="W14" s="146"/>
      <c r="X14" s="146"/>
      <c r="Y14" s="146"/>
      <c r="Z14" s="146"/>
      <c r="AA14" s="146"/>
      <c r="AB14" s="146"/>
      <c r="AC14" s="146"/>
      <c r="AD14" s="146"/>
      <c r="AE14" s="146"/>
      <c r="AF14" s="146"/>
      <c r="AG14" s="146"/>
      <c r="AH14" s="146"/>
      <c r="AI14" s="146"/>
      <c r="AJ14" s="146"/>
      <c r="AK14" s="146"/>
      <c r="AL14" s="146"/>
      <c r="AM14" s="146"/>
      <c r="AN14" s="146"/>
      <c r="AO14" s="146" t="e">
        <f t="shared" ca="1" si="4"/>
        <v>#N/A</v>
      </c>
      <c r="AP14" s="147"/>
      <c r="AQ14" s="151">
        <f t="shared" si="5"/>
        <v>0</v>
      </c>
      <c r="AR14" s="146"/>
      <c r="AS14" s="146"/>
      <c r="AT14" s="146"/>
      <c r="AU14" s="146"/>
      <c r="AV14" s="146"/>
      <c r="AW14" s="146"/>
      <c r="AX14" s="146"/>
      <c r="AY14" s="146"/>
      <c r="AZ14" s="146"/>
    </row>
    <row r="15" spans="1:52" s="148" customFormat="1" ht="15.75" customHeight="1">
      <c r="A15" s="143">
        <f>+A14+1</f>
        <v>6</v>
      </c>
      <c r="B15" s="143"/>
      <c r="C15" s="144"/>
      <c r="D15" s="143"/>
      <c r="E15" s="143"/>
      <c r="F15" s="145" t="e">
        <f t="shared" ca="1" si="6"/>
        <v>#N/A</v>
      </c>
      <c r="G15" s="145" t="e">
        <f t="shared" ca="1" si="7"/>
        <v>#N/A</v>
      </c>
      <c r="H15" s="146" t="e">
        <f ca="1">SUMPRODUCT(('様式第２（事業名）'!$C$5:$C$2794=INDEX($C15,1,1))*('様式第２（事業名）'!$D$5:$D$2794=1)*'様式第２（事業名）'!$I$5:$I$2794)</f>
        <v>#N/A</v>
      </c>
      <c r="I15" s="146" t="e">
        <f ca="1">SUMPRODUCT(('様式第２（事業名）'!$C$5:$C$2794=INDEX($C15,1,1))*('様式第２（事業名）'!$D$5:$D$2794=1)*'様式第２（事業名）'!$K$5:$K$2794)</f>
        <v>#N/A</v>
      </c>
      <c r="J15" s="146" t="e">
        <f ca="1">SUMPRODUCT(('様式第２（事業名）'!$C$5:$C$2794=INDEX($C15,1,1))*('様式第２（事業名）'!$D$5:$D$2794=1)*'様式第２（事業名）'!$J$5:$J$2794)</f>
        <v>#N/A</v>
      </c>
      <c r="K15" s="146"/>
      <c r="L15" s="146"/>
      <c r="M15" s="146"/>
      <c r="N15" s="146"/>
      <c r="O15" s="146"/>
      <c r="P15" s="146"/>
      <c r="Q15" s="146"/>
      <c r="R15" s="146"/>
      <c r="S15" s="146"/>
      <c r="T15" s="146"/>
      <c r="U15" s="146"/>
      <c r="V15" s="146"/>
      <c r="W15" s="146"/>
      <c r="X15" s="146"/>
      <c r="Y15" s="146"/>
      <c r="Z15" s="146"/>
      <c r="AA15" s="146"/>
      <c r="AB15" s="146"/>
      <c r="AC15" s="146"/>
      <c r="AD15" s="146"/>
      <c r="AE15" s="146"/>
      <c r="AF15" s="146"/>
      <c r="AG15" s="146"/>
      <c r="AH15" s="146"/>
      <c r="AI15" s="146"/>
      <c r="AJ15" s="146"/>
      <c r="AK15" s="146"/>
      <c r="AL15" s="146"/>
      <c r="AM15" s="146"/>
      <c r="AN15" s="146"/>
      <c r="AO15" s="146" t="e">
        <f t="shared" ca="1" si="4"/>
        <v>#N/A</v>
      </c>
      <c r="AP15" s="147"/>
      <c r="AQ15" s="151">
        <f t="shared" si="5"/>
        <v>0</v>
      </c>
      <c r="AR15" s="146"/>
      <c r="AS15" s="146"/>
      <c r="AT15" s="146"/>
      <c r="AU15" s="146"/>
      <c r="AV15" s="146"/>
      <c r="AW15" s="146"/>
      <c r="AX15" s="146"/>
      <c r="AY15" s="146"/>
      <c r="AZ15" s="146"/>
    </row>
    <row r="16" spans="1:52" s="148" customFormat="1" ht="15.75" customHeight="1">
      <c r="A16" s="143">
        <f t="shared" si="8"/>
        <v>7</v>
      </c>
      <c r="B16" s="143"/>
      <c r="C16" s="144"/>
      <c r="D16" s="143"/>
      <c r="E16" s="143"/>
      <c r="F16" s="145" t="e">
        <f t="shared" ca="1" si="6"/>
        <v>#N/A</v>
      </c>
      <c r="G16" s="145" t="e">
        <f t="shared" ca="1" si="7"/>
        <v>#N/A</v>
      </c>
      <c r="H16" s="146" t="e">
        <f ca="1">SUMPRODUCT(('様式第２（事業名）'!$C$5:$C$2794=INDEX($C16,1,1))*('様式第２（事業名）'!$D$5:$D$2794=1)*'様式第２（事業名）'!$I$5:$I$2794)</f>
        <v>#N/A</v>
      </c>
      <c r="I16" s="146" t="e">
        <f ca="1">SUMPRODUCT(('様式第２（事業名）'!$C$5:$C$2794=INDEX($C16,1,1))*('様式第２（事業名）'!$D$5:$D$2794=1)*'様式第２（事業名）'!$K$5:$K$2794)</f>
        <v>#N/A</v>
      </c>
      <c r="J16" s="146" t="e">
        <f ca="1">SUMPRODUCT(('様式第２（事業名）'!$C$5:$C$2794=INDEX($C16,1,1))*('様式第２（事業名）'!$D$5:$D$2794=1)*'様式第２（事業名）'!$J$5:$J$2794)</f>
        <v>#N/A</v>
      </c>
      <c r="K16" s="146"/>
      <c r="L16" s="146"/>
      <c r="M16" s="146"/>
      <c r="N16" s="146"/>
      <c r="O16" s="146"/>
      <c r="P16" s="146"/>
      <c r="Q16" s="146"/>
      <c r="R16" s="146"/>
      <c r="S16" s="146"/>
      <c r="T16" s="146"/>
      <c r="U16" s="146"/>
      <c r="V16" s="146"/>
      <c r="W16" s="146"/>
      <c r="X16" s="146"/>
      <c r="Y16" s="146"/>
      <c r="Z16" s="146"/>
      <c r="AA16" s="146"/>
      <c r="AB16" s="146"/>
      <c r="AC16" s="146"/>
      <c r="AD16" s="146"/>
      <c r="AE16" s="146"/>
      <c r="AF16" s="146"/>
      <c r="AG16" s="146"/>
      <c r="AH16" s="146"/>
      <c r="AI16" s="146"/>
      <c r="AJ16" s="146"/>
      <c r="AK16" s="146"/>
      <c r="AL16" s="146"/>
      <c r="AM16" s="146"/>
      <c r="AN16" s="146"/>
      <c r="AO16" s="146" t="e">
        <f t="shared" ca="1" si="4"/>
        <v>#N/A</v>
      </c>
      <c r="AP16" s="147"/>
      <c r="AQ16" s="151">
        <f t="shared" si="5"/>
        <v>0</v>
      </c>
      <c r="AR16" s="146"/>
      <c r="AS16" s="146"/>
      <c r="AT16" s="146"/>
      <c r="AU16" s="146"/>
      <c r="AV16" s="146"/>
      <c r="AW16" s="146"/>
      <c r="AX16" s="146"/>
      <c r="AY16" s="146"/>
      <c r="AZ16" s="146"/>
    </row>
    <row r="17" spans="1:52" s="148" customFormat="1" ht="15.75" customHeight="1">
      <c r="A17" s="143">
        <f t="shared" si="8"/>
        <v>8</v>
      </c>
      <c r="B17" s="143"/>
      <c r="C17" s="144"/>
      <c r="D17" s="143"/>
      <c r="E17" s="143"/>
      <c r="F17" s="145" t="e">
        <f t="shared" ca="1" si="6"/>
        <v>#N/A</v>
      </c>
      <c r="G17" s="145" t="e">
        <f t="shared" ca="1" si="7"/>
        <v>#N/A</v>
      </c>
      <c r="H17" s="146" t="e">
        <f ca="1">SUMPRODUCT(('様式第２（事業名）'!$C$5:$C$2794=INDEX($C17,1,1))*('様式第２（事業名）'!$D$5:$D$2794=1)*'様式第２（事業名）'!$I$5:$I$2794)</f>
        <v>#N/A</v>
      </c>
      <c r="I17" s="146" t="e">
        <f ca="1">SUMPRODUCT(('様式第２（事業名）'!$C$5:$C$2794=INDEX($C17,1,1))*('様式第２（事業名）'!$D$5:$D$2794=1)*'様式第２（事業名）'!$K$5:$K$2794)</f>
        <v>#N/A</v>
      </c>
      <c r="J17" s="146" t="e">
        <f ca="1">SUMPRODUCT(('様式第２（事業名）'!$C$5:$C$2794=INDEX($C17,1,1))*('様式第２（事業名）'!$D$5:$D$2794=1)*'様式第２（事業名）'!$J$5:$J$2794)</f>
        <v>#N/A</v>
      </c>
      <c r="K17" s="146"/>
      <c r="L17" s="146"/>
      <c r="M17" s="146"/>
      <c r="N17" s="146"/>
      <c r="O17" s="146"/>
      <c r="P17" s="146"/>
      <c r="Q17" s="146"/>
      <c r="R17" s="146"/>
      <c r="S17" s="146"/>
      <c r="T17" s="146"/>
      <c r="U17" s="146"/>
      <c r="V17" s="146"/>
      <c r="W17" s="146"/>
      <c r="X17" s="146"/>
      <c r="Y17" s="146"/>
      <c r="Z17" s="146"/>
      <c r="AA17" s="146"/>
      <c r="AB17" s="146"/>
      <c r="AC17" s="146"/>
      <c r="AD17" s="146"/>
      <c r="AE17" s="146"/>
      <c r="AF17" s="146"/>
      <c r="AG17" s="146"/>
      <c r="AH17" s="146"/>
      <c r="AI17" s="146"/>
      <c r="AJ17" s="146"/>
      <c r="AK17" s="146"/>
      <c r="AL17" s="146"/>
      <c r="AM17" s="146"/>
      <c r="AN17" s="146"/>
      <c r="AO17" s="146" t="e">
        <f t="shared" ca="1" si="4"/>
        <v>#N/A</v>
      </c>
      <c r="AP17" s="147"/>
      <c r="AQ17" s="151">
        <f t="shared" si="5"/>
        <v>0</v>
      </c>
      <c r="AR17" s="146"/>
      <c r="AS17" s="146"/>
      <c r="AT17" s="146"/>
      <c r="AU17" s="146"/>
      <c r="AV17" s="146"/>
      <c r="AW17" s="146"/>
      <c r="AX17" s="146"/>
      <c r="AY17" s="146"/>
      <c r="AZ17" s="146"/>
    </row>
    <row r="18" spans="1:52" s="148" customFormat="1" ht="15.75" customHeight="1">
      <c r="A18" s="143">
        <f t="shared" si="8"/>
        <v>9</v>
      </c>
      <c r="B18" s="143"/>
      <c r="C18" s="144"/>
      <c r="D18" s="143"/>
      <c r="E18" s="143"/>
      <c r="F18" s="145" t="e">
        <f t="shared" ca="1" si="6"/>
        <v>#N/A</v>
      </c>
      <c r="G18" s="145" t="e">
        <f t="shared" ca="1" si="7"/>
        <v>#N/A</v>
      </c>
      <c r="H18" s="146" t="e">
        <f ca="1">SUMPRODUCT(('様式第２（事業名）'!$C$5:$C$2794=INDEX($C18,1,1))*('様式第２（事業名）'!$D$5:$D$2794=1)*'様式第２（事業名）'!$I$5:$I$2794)</f>
        <v>#N/A</v>
      </c>
      <c r="I18" s="146" t="e">
        <f ca="1">SUMPRODUCT(('様式第２（事業名）'!$C$5:$C$2794=INDEX($C18,1,1))*('様式第２（事業名）'!$D$5:$D$2794=1)*'様式第２（事業名）'!$K$5:$K$2794)</f>
        <v>#N/A</v>
      </c>
      <c r="J18" s="146" t="e">
        <f ca="1">SUMPRODUCT(('様式第２（事業名）'!$C$5:$C$2794=INDEX($C18,1,1))*('様式第２（事業名）'!$D$5:$D$2794=1)*'様式第２（事業名）'!$J$5:$J$2794)</f>
        <v>#N/A</v>
      </c>
      <c r="K18" s="146"/>
      <c r="L18" s="146"/>
      <c r="M18" s="146"/>
      <c r="N18" s="146"/>
      <c r="O18" s="146"/>
      <c r="P18" s="146"/>
      <c r="Q18" s="146"/>
      <c r="R18" s="146"/>
      <c r="S18" s="146"/>
      <c r="T18" s="146"/>
      <c r="U18" s="146"/>
      <c r="V18" s="146"/>
      <c r="W18" s="146"/>
      <c r="X18" s="146"/>
      <c r="Y18" s="146"/>
      <c r="Z18" s="146"/>
      <c r="AA18" s="146"/>
      <c r="AB18" s="146"/>
      <c r="AC18" s="146"/>
      <c r="AD18" s="146"/>
      <c r="AE18" s="146"/>
      <c r="AF18" s="146"/>
      <c r="AG18" s="146"/>
      <c r="AH18" s="146"/>
      <c r="AI18" s="146"/>
      <c r="AJ18" s="146"/>
      <c r="AK18" s="146"/>
      <c r="AL18" s="146"/>
      <c r="AM18" s="146"/>
      <c r="AN18" s="146"/>
      <c r="AO18" s="146" t="e">
        <f t="shared" ca="1" si="4"/>
        <v>#N/A</v>
      </c>
      <c r="AP18" s="147"/>
      <c r="AQ18" s="151">
        <f t="shared" si="5"/>
        <v>0</v>
      </c>
      <c r="AR18" s="146"/>
      <c r="AS18" s="146"/>
      <c r="AT18" s="146"/>
      <c r="AU18" s="146"/>
      <c r="AV18" s="146"/>
      <c r="AW18" s="146"/>
      <c r="AX18" s="146"/>
      <c r="AY18" s="146"/>
      <c r="AZ18" s="146"/>
    </row>
    <row r="19" spans="1:52" s="148" customFormat="1" ht="15.75" customHeight="1">
      <c r="A19" s="143">
        <f t="shared" si="8"/>
        <v>10</v>
      </c>
      <c r="B19" s="143"/>
      <c r="C19" s="144"/>
      <c r="D19" s="143"/>
      <c r="E19" s="143"/>
      <c r="F19" s="145" t="e">
        <f t="shared" ca="1" si="6"/>
        <v>#N/A</v>
      </c>
      <c r="G19" s="145" t="e">
        <f t="shared" ca="1" si="7"/>
        <v>#N/A</v>
      </c>
      <c r="H19" s="146" t="e">
        <f ca="1">SUMPRODUCT(('様式第２（事業名）'!$C$5:$C$2794=INDEX($C19,1,1))*('様式第２（事業名）'!$D$5:$D$2794=1)*'様式第２（事業名）'!$I$5:$I$2794)</f>
        <v>#N/A</v>
      </c>
      <c r="I19" s="146" t="e">
        <f ca="1">SUMPRODUCT(('様式第２（事業名）'!$C$5:$C$2794=INDEX($C19,1,1))*('様式第２（事業名）'!$D$5:$D$2794=1)*'様式第２（事業名）'!$K$5:$K$2794)</f>
        <v>#N/A</v>
      </c>
      <c r="J19" s="146" t="e">
        <f ca="1">SUMPRODUCT(('様式第２（事業名）'!$C$5:$C$2794=INDEX($C19,1,1))*('様式第２（事業名）'!$D$5:$D$2794=1)*'様式第２（事業名）'!$J$5:$J$2794)</f>
        <v>#N/A</v>
      </c>
      <c r="K19" s="146"/>
      <c r="L19" s="146"/>
      <c r="M19" s="146"/>
      <c r="N19" s="146"/>
      <c r="O19" s="146"/>
      <c r="P19" s="146"/>
      <c r="Q19" s="146"/>
      <c r="R19" s="146"/>
      <c r="S19" s="146"/>
      <c r="T19" s="146"/>
      <c r="U19" s="146"/>
      <c r="V19" s="146"/>
      <c r="W19" s="146"/>
      <c r="X19" s="146"/>
      <c r="Y19" s="146"/>
      <c r="Z19" s="146"/>
      <c r="AA19" s="146"/>
      <c r="AB19" s="146"/>
      <c r="AC19" s="146"/>
      <c r="AD19" s="146"/>
      <c r="AE19" s="146"/>
      <c r="AF19" s="146"/>
      <c r="AG19" s="146"/>
      <c r="AH19" s="146"/>
      <c r="AI19" s="146"/>
      <c r="AJ19" s="146"/>
      <c r="AK19" s="146"/>
      <c r="AL19" s="146"/>
      <c r="AM19" s="146"/>
      <c r="AN19" s="146"/>
      <c r="AO19" s="146" t="e">
        <f t="shared" ca="1" si="4"/>
        <v>#N/A</v>
      </c>
      <c r="AP19" s="147"/>
      <c r="AQ19" s="151">
        <f t="shared" si="5"/>
        <v>0</v>
      </c>
      <c r="AR19" s="146"/>
      <c r="AS19" s="146"/>
      <c r="AT19" s="146"/>
      <c r="AU19" s="146"/>
      <c r="AV19" s="146"/>
      <c r="AW19" s="146"/>
      <c r="AX19" s="146"/>
      <c r="AY19" s="146"/>
      <c r="AZ19" s="146"/>
    </row>
    <row r="20" spans="1:52" s="148" customFormat="1" ht="15.75" customHeight="1">
      <c r="A20" s="143">
        <f t="shared" si="8"/>
        <v>11</v>
      </c>
      <c r="B20" s="143"/>
      <c r="C20" s="144"/>
      <c r="D20" s="143"/>
      <c r="E20" s="143"/>
      <c r="F20" s="145" t="e">
        <f t="shared" ca="1" si="6"/>
        <v>#N/A</v>
      </c>
      <c r="G20" s="145" t="e">
        <f t="shared" ca="1" si="7"/>
        <v>#N/A</v>
      </c>
      <c r="H20" s="146" t="e">
        <f ca="1">SUMPRODUCT(('様式第２（事業名）'!$C$5:$C$2794=INDEX($C20,1,1))*('様式第２（事業名）'!$D$5:$D$2794=1)*'様式第２（事業名）'!$I$5:$I$2794)</f>
        <v>#N/A</v>
      </c>
      <c r="I20" s="146" t="e">
        <f ca="1">SUMPRODUCT(('様式第２（事業名）'!$C$5:$C$2794=INDEX($C20,1,1))*('様式第２（事業名）'!$D$5:$D$2794=1)*'様式第２（事業名）'!$K$5:$K$2794)</f>
        <v>#N/A</v>
      </c>
      <c r="J20" s="146" t="e">
        <f ca="1">SUMPRODUCT(('様式第２（事業名）'!$C$5:$C$2794=INDEX($C20,1,1))*('様式第２（事業名）'!$D$5:$D$2794=1)*'様式第２（事業名）'!$J$5:$J$2794)</f>
        <v>#N/A</v>
      </c>
      <c r="K20" s="146"/>
      <c r="L20" s="146"/>
      <c r="M20" s="146"/>
      <c r="N20" s="146"/>
      <c r="O20" s="146"/>
      <c r="P20" s="146"/>
      <c r="Q20" s="146"/>
      <c r="R20" s="146"/>
      <c r="S20" s="146"/>
      <c r="T20" s="146"/>
      <c r="U20" s="146"/>
      <c r="V20" s="146"/>
      <c r="W20" s="146"/>
      <c r="X20" s="146"/>
      <c r="Y20" s="146"/>
      <c r="Z20" s="146"/>
      <c r="AA20" s="146"/>
      <c r="AB20" s="146"/>
      <c r="AC20" s="146"/>
      <c r="AD20" s="146"/>
      <c r="AE20" s="146"/>
      <c r="AF20" s="146"/>
      <c r="AG20" s="146"/>
      <c r="AH20" s="146"/>
      <c r="AI20" s="146"/>
      <c r="AJ20" s="146"/>
      <c r="AK20" s="146"/>
      <c r="AL20" s="146"/>
      <c r="AM20" s="146"/>
      <c r="AN20" s="146"/>
      <c r="AO20" s="146" t="e">
        <f t="shared" ca="1" si="4"/>
        <v>#N/A</v>
      </c>
      <c r="AP20" s="147"/>
      <c r="AQ20" s="151">
        <f t="shared" si="5"/>
        <v>0</v>
      </c>
      <c r="AR20" s="146"/>
      <c r="AS20" s="146"/>
      <c r="AT20" s="146"/>
      <c r="AU20" s="146"/>
      <c r="AV20" s="146"/>
      <c r="AW20" s="146"/>
      <c r="AX20" s="146"/>
      <c r="AY20" s="146"/>
      <c r="AZ20" s="146"/>
    </row>
    <row r="21" spans="1:52" s="148" customFormat="1" ht="15.75" customHeight="1">
      <c r="A21" s="143">
        <f t="shared" si="8"/>
        <v>12</v>
      </c>
      <c r="B21" s="143"/>
      <c r="C21" s="144"/>
      <c r="D21" s="143"/>
      <c r="E21" s="143"/>
      <c r="F21" s="145" t="e">
        <f t="shared" ca="1" si="6"/>
        <v>#N/A</v>
      </c>
      <c r="G21" s="145" t="e">
        <f t="shared" ca="1" si="7"/>
        <v>#N/A</v>
      </c>
      <c r="H21" s="146" t="e">
        <f ca="1">SUMPRODUCT(('様式第２（事業名）'!$C$5:$C$2794=INDEX($C21,1,1))*('様式第２（事業名）'!$D$5:$D$2794=1)*'様式第２（事業名）'!$I$5:$I$2794)</f>
        <v>#N/A</v>
      </c>
      <c r="I21" s="146" t="e">
        <f ca="1">SUMPRODUCT(('様式第２（事業名）'!$C$5:$C$2794=INDEX($C21,1,1))*('様式第２（事業名）'!$D$5:$D$2794=1)*'様式第２（事業名）'!$K$5:$K$2794)</f>
        <v>#N/A</v>
      </c>
      <c r="J21" s="146" t="e">
        <f ca="1">SUMPRODUCT(('様式第２（事業名）'!$C$5:$C$2794=INDEX($C21,1,1))*('様式第２（事業名）'!$D$5:$D$2794=1)*'様式第２（事業名）'!$J$5:$J$2794)</f>
        <v>#N/A</v>
      </c>
      <c r="K21" s="146"/>
      <c r="L21" s="146"/>
      <c r="M21" s="146"/>
      <c r="N21" s="146"/>
      <c r="O21" s="146"/>
      <c r="P21" s="146"/>
      <c r="Q21" s="146"/>
      <c r="R21" s="146"/>
      <c r="S21" s="146"/>
      <c r="T21" s="146"/>
      <c r="U21" s="146"/>
      <c r="V21" s="146"/>
      <c r="W21" s="146"/>
      <c r="X21" s="146"/>
      <c r="Y21" s="146"/>
      <c r="Z21" s="146"/>
      <c r="AA21" s="146"/>
      <c r="AB21" s="146"/>
      <c r="AC21" s="146"/>
      <c r="AD21" s="146"/>
      <c r="AE21" s="146"/>
      <c r="AF21" s="146"/>
      <c r="AG21" s="146"/>
      <c r="AH21" s="146"/>
      <c r="AI21" s="146"/>
      <c r="AJ21" s="146"/>
      <c r="AK21" s="146"/>
      <c r="AL21" s="146"/>
      <c r="AM21" s="146"/>
      <c r="AN21" s="146"/>
      <c r="AO21" s="146" t="e">
        <f t="shared" ca="1" si="4"/>
        <v>#N/A</v>
      </c>
      <c r="AP21" s="147"/>
      <c r="AQ21" s="151">
        <f t="shared" si="5"/>
        <v>0</v>
      </c>
      <c r="AR21" s="146"/>
      <c r="AS21" s="146"/>
      <c r="AT21" s="146"/>
      <c r="AU21" s="146"/>
      <c r="AV21" s="146"/>
      <c r="AW21" s="146"/>
      <c r="AX21" s="146"/>
      <c r="AY21" s="146"/>
      <c r="AZ21" s="146"/>
    </row>
    <row r="22" spans="1:52" s="148" customFormat="1" ht="15.75" customHeight="1">
      <c r="A22" s="143">
        <f t="shared" si="8"/>
        <v>13</v>
      </c>
      <c r="B22" s="143"/>
      <c r="C22" s="144"/>
      <c r="D22" s="143"/>
      <c r="E22" s="143"/>
      <c r="F22" s="145" t="e">
        <f t="shared" ca="1" si="6"/>
        <v>#N/A</v>
      </c>
      <c r="G22" s="145" t="e">
        <f t="shared" ca="1" si="7"/>
        <v>#N/A</v>
      </c>
      <c r="H22" s="146" t="e">
        <f ca="1">SUMPRODUCT(('様式第２（事業名）'!$C$5:$C$2794=INDEX($C22,1,1))*('様式第２（事業名）'!$D$5:$D$2794=1)*'様式第２（事業名）'!$I$5:$I$2794)</f>
        <v>#N/A</v>
      </c>
      <c r="I22" s="146" t="e">
        <f ca="1">SUMPRODUCT(('様式第２（事業名）'!$C$5:$C$2794=INDEX($C22,1,1))*('様式第２（事業名）'!$D$5:$D$2794=1)*'様式第２（事業名）'!$K$5:$K$2794)</f>
        <v>#N/A</v>
      </c>
      <c r="J22" s="146" t="e">
        <f ca="1">SUMPRODUCT(('様式第２（事業名）'!$C$5:$C$2794=INDEX($C22,1,1))*('様式第２（事業名）'!$D$5:$D$2794=1)*'様式第２（事業名）'!$J$5:$J$2794)</f>
        <v>#N/A</v>
      </c>
      <c r="K22" s="146"/>
      <c r="L22" s="146"/>
      <c r="M22" s="146"/>
      <c r="N22" s="146"/>
      <c r="O22" s="146"/>
      <c r="P22" s="146"/>
      <c r="Q22" s="146"/>
      <c r="R22" s="146"/>
      <c r="S22" s="146"/>
      <c r="T22" s="146"/>
      <c r="U22" s="146"/>
      <c r="V22" s="146"/>
      <c r="W22" s="146"/>
      <c r="X22" s="146"/>
      <c r="Y22" s="146"/>
      <c r="Z22" s="146"/>
      <c r="AA22" s="146"/>
      <c r="AB22" s="146"/>
      <c r="AC22" s="146"/>
      <c r="AD22" s="146"/>
      <c r="AE22" s="146"/>
      <c r="AF22" s="146"/>
      <c r="AG22" s="146"/>
      <c r="AH22" s="146"/>
      <c r="AI22" s="146"/>
      <c r="AJ22" s="146"/>
      <c r="AK22" s="146"/>
      <c r="AL22" s="146"/>
      <c r="AM22" s="146"/>
      <c r="AN22" s="146"/>
      <c r="AO22" s="146" t="e">
        <f t="shared" ca="1" si="4"/>
        <v>#N/A</v>
      </c>
      <c r="AP22" s="147"/>
      <c r="AQ22" s="151">
        <f t="shared" si="5"/>
        <v>0</v>
      </c>
      <c r="AR22" s="146"/>
      <c r="AS22" s="146"/>
      <c r="AT22" s="146"/>
      <c r="AU22" s="146"/>
      <c r="AV22" s="146"/>
      <c r="AW22" s="146"/>
      <c r="AX22" s="146"/>
      <c r="AY22" s="146"/>
      <c r="AZ22" s="146"/>
    </row>
    <row r="23" spans="1:52" s="148" customFormat="1" ht="15.75" customHeight="1">
      <c r="A23" s="143">
        <f t="shared" si="8"/>
        <v>14</v>
      </c>
      <c r="B23" s="143"/>
      <c r="C23" s="144"/>
      <c r="D23" s="143"/>
      <c r="E23" s="143"/>
      <c r="F23" s="145" t="e">
        <f t="shared" ca="1" si="6"/>
        <v>#N/A</v>
      </c>
      <c r="G23" s="145" t="e">
        <f t="shared" ca="1" si="7"/>
        <v>#N/A</v>
      </c>
      <c r="H23" s="146" t="e">
        <f ca="1">SUMPRODUCT(('様式第２（事業名）'!$C$5:$C$2794=INDEX($C23,1,1))*('様式第２（事業名）'!$D$5:$D$2794=1)*'様式第２（事業名）'!$I$5:$I$2794)</f>
        <v>#N/A</v>
      </c>
      <c r="I23" s="146" t="e">
        <f ca="1">SUMPRODUCT(('様式第２（事業名）'!$C$5:$C$2794=INDEX($C23,1,1))*('様式第２（事業名）'!$D$5:$D$2794=1)*'様式第２（事業名）'!$K$5:$K$2794)</f>
        <v>#N/A</v>
      </c>
      <c r="J23" s="146" t="e">
        <f ca="1">SUMPRODUCT(('様式第２（事業名）'!$C$5:$C$2794=INDEX($C23,1,1))*('様式第２（事業名）'!$D$5:$D$2794=1)*'様式第２（事業名）'!$J$5:$J$2794)</f>
        <v>#N/A</v>
      </c>
      <c r="K23" s="146"/>
      <c r="L23" s="146"/>
      <c r="M23" s="146"/>
      <c r="N23" s="146"/>
      <c r="O23" s="146"/>
      <c r="P23" s="146"/>
      <c r="Q23" s="146"/>
      <c r="R23" s="146"/>
      <c r="S23" s="146"/>
      <c r="T23" s="146"/>
      <c r="U23" s="146"/>
      <c r="V23" s="146"/>
      <c r="W23" s="146"/>
      <c r="X23" s="146"/>
      <c r="Y23" s="146"/>
      <c r="Z23" s="146"/>
      <c r="AA23" s="146"/>
      <c r="AB23" s="146"/>
      <c r="AC23" s="146"/>
      <c r="AD23" s="146"/>
      <c r="AE23" s="146"/>
      <c r="AF23" s="146"/>
      <c r="AG23" s="146"/>
      <c r="AH23" s="146"/>
      <c r="AI23" s="146"/>
      <c r="AJ23" s="146"/>
      <c r="AK23" s="146"/>
      <c r="AL23" s="146"/>
      <c r="AM23" s="146"/>
      <c r="AN23" s="146"/>
      <c r="AO23" s="146" t="e">
        <f t="shared" ca="1" si="4"/>
        <v>#N/A</v>
      </c>
      <c r="AP23" s="147"/>
      <c r="AQ23" s="151">
        <f t="shared" si="5"/>
        <v>0</v>
      </c>
      <c r="AR23" s="146"/>
      <c r="AS23" s="146"/>
      <c r="AT23" s="146"/>
      <c r="AU23" s="146"/>
      <c r="AV23" s="146"/>
      <c r="AW23" s="146"/>
      <c r="AX23" s="146"/>
      <c r="AY23" s="146"/>
      <c r="AZ23" s="146"/>
    </row>
    <row r="24" spans="1:52" s="148" customFormat="1" ht="15.75" customHeight="1">
      <c r="A24" s="143">
        <f t="shared" si="8"/>
        <v>15</v>
      </c>
      <c r="B24" s="143"/>
      <c r="C24" s="144"/>
      <c r="D24" s="143"/>
      <c r="E24" s="143"/>
      <c r="F24" s="145" t="e">
        <f t="shared" ca="1" si="6"/>
        <v>#N/A</v>
      </c>
      <c r="G24" s="145" t="e">
        <f t="shared" ca="1" si="7"/>
        <v>#N/A</v>
      </c>
      <c r="H24" s="146" t="e">
        <f ca="1">SUMPRODUCT(('様式第２（事業名）'!$C$5:$C$2794=INDEX($C24,1,1))*('様式第２（事業名）'!$D$5:$D$2794=1)*'様式第２（事業名）'!$I$5:$I$2794)</f>
        <v>#N/A</v>
      </c>
      <c r="I24" s="146" t="e">
        <f ca="1">SUMPRODUCT(('様式第２（事業名）'!$C$5:$C$2794=INDEX($C24,1,1))*('様式第２（事業名）'!$D$5:$D$2794=1)*'様式第２（事業名）'!$K$5:$K$2794)</f>
        <v>#N/A</v>
      </c>
      <c r="J24" s="146" t="e">
        <f ca="1">SUMPRODUCT(('様式第２（事業名）'!$C$5:$C$2794=INDEX($C24,1,1))*('様式第２（事業名）'!$D$5:$D$2794=1)*'様式第２（事業名）'!$J$5:$J$2794)</f>
        <v>#N/A</v>
      </c>
      <c r="K24" s="146"/>
      <c r="L24" s="146"/>
      <c r="M24" s="146"/>
      <c r="N24" s="146"/>
      <c r="O24" s="146"/>
      <c r="P24" s="146"/>
      <c r="Q24" s="146"/>
      <c r="R24" s="146"/>
      <c r="S24" s="146"/>
      <c r="T24" s="146"/>
      <c r="U24" s="146"/>
      <c r="V24" s="146"/>
      <c r="W24" s="146"/>
      <c r="X24" s="146"/>
      <c r="Y24" s="146"/>
      <c r="Z24" s="146"/>
      <c r="AA24" s="146"/>
      <c r="AB24" s="146"/>
      <c r="AC24" s="146"/>
      <c r="AD24" s="146"/>
      <c r="AE24" s="146"/>
      <c r="AF24" s="146"/>
      <c r="AG24" s="146"/>
      <c r="AH24" s="146"/>
      <c r="AI24" s="146"/>
      <c r="AJ24" s="146"/>
      <c r="AK24" s="146"/>
      <c r="AL24" s="146"/>
      <c r="AM24" s="146"/>
      <c r="AN24" s="146"/>
      <c r="AO24" s="146" t="e">
        <f t="shared" ca="1" si="4"/>
        <v>#N/A</v>
      </c>
      <c r="AP24" s="147"/>
      <c r="AQ24" s="151">
        <f t="shared" si="5"/>
        <v>0</v>
      </c>
      <c r="AR24" s="146"/>
      <c r="AS24" s="146"/>
      <c r="AT24" s="146"/>
      <c r="AU24" s="146"/>
      <c r="AV24" s="146"/>
      <c r="AW24" s="146"/>
      <c r="AX24" s="146"/>
      <c r="AY24" s="146"/>
      <c r="AZ24" s="146"/>
    </row>
    <row r="25" spans="1:52" s="148" customFormat="1" ht="15.75" customHeight="1">
      <c r="A25" s="143">
        <f t="shared" si="8"/>
        <v>16</v>
      </c>
      <c r="B25" s="143"/>
      <c r="C25" s="144"/>
      <c r="D25" s="143"/>
      <c r="E25" s="143"/>
      <c r="F25" s="145" t="e">
        <f t="shared" ca="1" si="6"/>
        <v>#N/A</v>
      </c>
      <c r="G25" s="145" t="e">
        <f t="shared" ca="1" si="7"/>
        <v>#N/A</v>
      </c>
      <c r="H25" s="146" t="e">
        <f ca="1">SUMPRODUCT(('様式第２（事業名）'!$C$5:$C$2794=INDEX($C25,1,1))*('様式第２（事業名）'!$D$5:$D$2794=1)*'様式第２（事業名）'!$I$5:$I$2794)</f>
        <v>#N/A</v>
      </c>
      <c r="I25" s="146" t="e">
        <f ca="1">SUMPRODUCT(('様式第２（事業名）'!$C$5:$C$2794=INDEX($C25,1,1))*('様式第２（事業名）'!$D$5:$D$2794=1)*'様式第２（事業名）'!$K$5:$K$2794)</f>
        <v>#N/A</v>
      </c>
      <c r="J25" s="146" t="e">
        <f ca="1">SUMPRODUCT(('様式第２（事業名）'!$C$5:$C$2794=INDEX($C25,1,1))*('様式第２（事業名）'!$D$5:$D$2794=1)*'様式第２（事業名）'!$J$5:$J$2794)</f>
        <v>#N/A</v>
      </c>
      <c r="K25" s="146"/>
      <c r="L25" s="146"/>
      <c r="M25" s="146"/>
      <c r="N25" s="146"/>
      <c r="O25" s="146"/>
      <c r="P25" s="146"/>
      <c r="Q25" s="146"/>
      <c r="R25" s="146"/>
      <c r="S25" s="146"/>
      <c r="T25" s="146"/>
      <c r="U25" s="146"/>
      <c r="V25" s="146"/>
      <c r="W25" s="146"/>
      <c r="X25" s="146"/>
      <c r="Y25" s="146"/>
      <c r="Z25" s="146"/>
      <c r="AA25" s="146"/>
      <c r="AB25" s="146"/>
      <c r="AC25" s="146"/>
      <c r="AD25" s="146"/>
      <c r="AE25" s="146"/>
      <c r="AF25" s="146"/>
      <c r="AG25" s="146"/>
      <c r="AH25" s="146"/>
      <c r="AI25" s="146"/>
      <c r="AJ25" s="146"/>
      <c r="AK25" s="146"/>
      <c r="AL25" s="146"/>
      <c r="AM25" s="146"/>
      <c r="AN25" s="146"/>
      <c r="AO25" s="146" t="e">
        <f t="shared" ca="1" si="4"/>
        <v>#N/A</v>
      </c>
      <c r="AP25" s="147"/>
      <c r="AQ25" s="151">
        <f t="shared" si="5"/>
        <v>0</v>
      </c>
      <c r="AR25" s="146"/>
      <c r="AS25" s="146"/>
      <c r="AT25" s="146"/>
      <c r="AU25" s="146"/>
      <c r="AV25" s="146"/>
      <c r="AW25" s="146"/>
      <c r="AX25" s="146"/>
      <c r="AY25" s="146"/>
      <c r="AZ25" s="146"/>
    </row>
    <row r="26" spans="1:52" s="148" customFormat="1" ht="15.75" customHeight="1">
      <c r="A26" s="143">
        <f t="shared" si="8"/>
        <v>17</v>
      </c>
      <c r="B26" s="143"/>
      <c r="C26" s="144"/>
      <c r="D26" s="143"/>
      <c r="E26" s="143"/>
      <c r="F26" s="145" t="e">
        <f t="shared" ca="1" si="6"/>
        <v>#N/A</v>
      </c>
      <c r="G26" s="145" t="e">
        <f t="shared" ca="1" si="7"/>
        <v>#N/A</v>
      </c>
      <c r="H26" s="146" t="e">
        <f ca="1">SUMPRODUCT(('様式第２（事業名）'!$C$5:$C$2794=INDEX($C26,1,1))*('様式第２（事業名）'!$D$5:$D$2794=1)*'様式第２（事業名）'!$I$5:$I$2794)</f>
        <v>#N/A</v>
      </c>
      <c r="I26" s="146" t="e">
        <f ca="1">SUMPRODUCT(('様式第２（事業名）'!$C$5:$C$2794=INDEX($C26,1,1))*('様式第２（事業名）'!$D$5:$D$2794=1)*'様式第２（事業名）'!$K$5:$K$2794)</f>
        <v>#N/A</v>
      </c>
      <c r="J26" s="146" t="e">
        <f ca="1">SUMPRODUCT(('様式第２（事業名）'!$C$5:$C$2794=INDEX($C26,1,1))*('様式第２（事業名）'!$D$5:$D$2794=1)*'様式第２（事業名）'!$J$5:$J$2794)</f>
        <v>#N/A</v>
      </c>
      <c r="K26" s="146"/>
      <c r="L26" s="146"/>
      <c r="M26" s="146"/>
      <c r="N26" s="146"/>
      <c r="O26" s="146"/>
      <c r="P26" s="146"/>
      <c r="Q26" s="146"/>
      <c r="R26" s="146"/>
      <c r="S26" s="146"/>
      <c r="T26" s="146"/>
      <c r="U26" s="146"/>
      <c r="V26" s="146"/>
      <c r="W26" s="146"/>
      <c r="X26" s="146"/>
      <c r="Y26" s="146"/>
      <c r="Z26" s="146"/>
      <c r="AA26" s="146"/>
      <c r="AB26" s="146"/>
      <c r="AC26" s="146"/>
      <c r="AD26" s="146"/>
      <c r="AE26" s="146"/>
      <c r="AF26" s="146"/>
      <c r="AG26" s="146"/>
      <c r="AH26" s="146"/>
      <c r="AI26" s="146"/>
      <c r="AJ26" s="146"/>
      <c r="AK26" s="146"/>
      <c r="AL26" s="146"/>
      <c r="AM26" s="146"/>
      <c r="AN26" s="146"/>
      <c r="AO26" s="146" t="e">
        <f t="shared" ca="1" si="4"/>
        <v>#N/A</v>
      </c>
      <c r="AP26" s="147"/>
      <c r="AQ26" s="151">
        <f t="shared" si="5"/>
        <v>0</v>
      </c>
      <c r="AR26" s="146"/>
      <c r="AS26" s="146"/>
      <c r="AT26" s="146"/>
      <c r="AU26" s="146"/>
      <c r="AV26" s="146"/>
      <c r="AW26" s="146"/>
      <c r="AX26" s="146"/>
      <c r="AY26" s="146"/>
      <c r="AZ26" s="146"/>
    </row>
    <row r="27" spans="1:52" s="148" customFormat="1" ht="15.75" customHeight="1">
      <c r="A27" s="143">
        <f t="shared" si="8"/>
        <v>18</v>
      </c>
      <c r="B27" s="143"/>
      <c r="C27" s="144"/>
      <c r="D27" s="143"/>
      <c r="E27" s="143"/>
      <c r="F27" s="145" t="e">
        <f t="shared" ca="1" si="6"/>
        <v>#N/A</v>
      </c>
      <c r="G27" s="145" t="e">
        <f t="shared" ca="1" si="7"/>
        <v>#N/A</v>
      </c>
      <c r="H27" s="146" t="e">
        <f ca="1">SUMPRODUCT(('様式第２（事業名）'!$C$5:$C$2794=INDEX($C27,1,1))*('様式第２（事業名）'!$D$5:$D$2794=1)*'様式第２（事業名）'!$I$5:$I$2794)</f>
        <v>#N/A</v>
      </c>
      <c r="I27" s="146" t="e">
        <f ca="1">SUMPRODUCT(('様式第２（事業名）'!$C$5:$C$2794=INDEX($C27,1,1))*('様式第２（事業名）'!$D$5:$D$2794=1)*'様式第２（事業名）'!$K$5:$K$2794)</f>
        <v>#N/A</v>
      </c>
      <c r="J27" s="146" t="e">
        <f ca="1">SUMPRODUCT(('様式第２（事業名）'!$C$5:$C$2794=INDEX($C27,1,1))*('様式第２（事業名）'!$D$5:$D$2794=1)*'様式第２（事業名）'!$J$5:$J$2794)</f>
        <v>#N/A</v>
      </c>
      <c r="K27" s="146"/>
      <c r="L27" s="146"/>
      <c r="M27" s="146"/>
      <c r="N27" s="146"/>
      <c r="O27" s="146"/>
      <c r="P27" s="146"/>
      <c r="Q27" s="146"/>
      <c r="R27" s="146"/>
      <c r="S27" s="146"/>
      <c r="T27" s="146"/>
      <c r="U27" s="146"/>
      <c r="V27" s="146"/>
      <c r="W27" s="146"/>
      <c r="X27" s="146"/>
      <c r="Y27" s="146"/>
      <c r="Z27" s="146"/>
      <c r="AA27" s="146"/>
      <c r="AB27" s="146"/>
      <c r="AC27" s="146"/>
      <c r="AD27" s="146"/>
      <c r="AE27" s="146"/>
      <c r="AF27" s="146"/>
      <c r="AG27" s="146"/>
      <c r="AH27" s="146"/>
      <c r="AI27" s="146"/>
      <c r="AJ27" s="146"/>
      <c r="AK27" s="146"/>
      <c r="AL27" s="146"/>
      <c r="AM27" s="146"/>
      <c r="AN27" s="146"/>
      <c r="AO27" s="146" t="e">
        <f t="shared" ca="1" si="4"/>
        <v>#N/A</v>
      </c>
      <c r="AP27" s="147"/>
      <c r="AQ27" s="151">
        <f t="shared" si="5"/>
        <v>0</v>
      </c>
      <c r="AR27" s="146"/>
      <c r="AS27" s="146"/>
      <c r="AT27" s="146"/>
      <c r="AU27" s="146"/>
      <c r="AV27" s="146"/>
      <c r="AW27" s="146"/>
      <c r="AX27" s="146"/>
      <c r="AY27" s="146"/>
      <c r="AZ27" s="146"/>
    </row>
    <row r="28" spans="1:52" s="148" customFormat="1" ht="15.75" customHeight="1">
      <c r="A28" s="143">
        <f t="shared" si="8"/>
        <v>19</v>
      </c>
      <c r="B28" s="143"/>
      <c r="C28" s="144"/>
      <c r="D28" s="143"/>
      <c r="E28" s="143"/>
      <c r="F28" s="145" t="e">
        <f t="shared" ca="1" si="6"/>
        <v>#N/A</v>
      </c>
      <c r="G28" s="145" t="e">
        <f t="shared" ca="1" si="7"/>
        <v>#N/A</v>
      </c>
      <c r="H28" s="146" t="e">
        <f ca="1">SUMPRODUCT(('様式第２（事業名）'!$C$5:$C$2794=INDEX($C28,1,1))*('様式第２（事業名）'!$D$5:$D$2794=1)*'様式第２（事業名）'!$I$5:$I$2794)</f>
        <v>#N/A</v>
      </c>
      <c r="I28" s="146" t="e">
        <f ca="1">SUMPRODUCT(('様式第２（事業名）'!$C$5:$C$2794=INDEX($C28,1,1))*('様式第２（事業名）'!$D$5:$D$2794=1)*'様式第２（事業名）'!$K$5:$K$2794)</f>
        <v>#N/A</v>
      </c>
      <c r="J28" s="146" t="e">
        <f ca="1">SUMPRODUCT(('様式第２（事業名）'!$C$5:$C$2794=INDEX($C28,1,1))*('様式第２（事業名）'!$D$5:$D$2794=1)*'様式第２（事業名）'!$J$5:$J$2794)</f>
        <v>#N/A</v>
      </c>
      <c r="K28" s="146"/>
      <c r="L28" s="146"/>
      <c r="M28" s="146"/>
      <c r="N28" s="146"/>
      <c r="O28" s="146"/>
      <c r="P28" s="146"/>
      <c r="Q28" s="146"/>
      <c r="R28" s="146"/>
      <c r="S28" s="146"/>
      <c r="T28" s="146"/>
      <c r="U28" s="146"/>
      <c r="V28" s="146"/>
      <c r="W28" s="146"/>
      <c r="X28" s="146"/>
      <c r="Y28" s="146"/>
      <c r="Z28" s="146"/>
      <c r="AA28" s="146"/>
      <c r="AB28" s="146"/>
      <c r="AC28" s="146"/>
      <c r="AD28" s="146"/>
      <c r="AE28" s="146"/>
      <c r="AF28" s="146"/>
      <c r="AG28" s="146"/>
      <c r="AH28" s="146"/>
      <c r="AI28" s="146"/>
      <c r="AJ28" s="146"/>
      <c r="AK28" s="146"/>
      <c r="AL28" s="146"/>
      <c r="AM28" s="146"/>
      <c r="AN28" s="146"/>
      <c r="AO28" s="146" t="e">
        <f t="shared" ca="1" si="4"/>
        <v>#N/A</v>
      </c>
      <c r="AP28" s="147"/>
      <c r="AQ28" s="151">
        <f t="shared" si="5"/>
        <v>0</v>
      </c>
      <c r="AR28" s="146"/>
      <c r="AS28" s="146"/>
      <c r="AT28" s="146"/>
      <c r="AU28" s="146"/>
      <c r="AV28" s="146"/>
      <c r="AW28" s="146"/>
      <c r="AX28" s="146"/>
      <c r="AY28" s="146"/>
      <c r="AZ28" s="146"/>
    </row>
    <row r="29" spans="1:52" s="148" customFormat="1" ht="15.75" customHeight="1">
      <c r="A29" s="143">
        <f t="shared" si="8"/>
        <v>20</v>
      </c>
      <c r="B29" s="143"/>
      <c r="C29" s="144"/>
      <c r="D29" s="143"/>
      <c r="E29" s="143"/>
      <c r="F29" s="145" t="e">
        <f t="shared" ca="1" si="6"/>
        <v>#N/A</v>
      </c>
      <c r="G29" s="145" t="e">
        <f t="shared" ca="1" si="7"/>
        <v>#N/A</v>
      </c>
      <c r="H29" s="146" t="e">
        <f ca="1">SUMPRODUCT(('様式第２（事業名）'!$C$5:$C$2794=INDEX($C29,1,1))*('様式第２（事業名）'!$D$5:$D$2794=1)*'様式第２（事業名）'!$I$5:$I$2794)</f>
        <v>#N/A</v>
      </c>
      <c r="I29" s="146" t="e">
        <f ca="1">SUMPRODUCT(('様式第２（事業名）'!$C$5:$C$2794=INDEX($C29,1,1))*('様式第２（事業名）'!$D$5:$D$2794=1)*'様式第２（事業名）'!$K$5:$K$2794)</f>
        <v>#N/A</v>
      </c>
      <c r="J29" s="146" t="e">
        <f ca="1">SUMPRODUCT(('様式第２（事業名）'!$C$5:$C$2794=INDEX($C29,1,1))*('様式第２（事業名）'!$D$5:$D$2794=1)*'様式第２（事業名）'!$J$5:$J$2794)</f>
        <v>#N/A</v>
      </c>
      <c r="K29" s="146"/>
      <c r="L29" s="146"/>
      <c r="M29" s="146"/>
      <c r="N29" s="146"/>
      <c r="O29" s="146"/>
      <c r="P29" s="146"/>
      <c r="Q29" s="146"/>
      <c r="R29" s="146"/>
      <c r="S29" s="146"/>
      <c r="T29" s="146"/>
      <c r="U29" s="146"/>
      <c r="V29" s="146"/>
      <c r="W29" s="146"/>
      <c r="X29" s="146"/>
      <c r="Y29" s="146"/>
      <c r="Z29" s="146"/>
      <c r="AA29" s="146"/>
      <c r="AB29" s="146"/>
      <c r="AC29" s="146"/>
      <c r="AD29" s="146"/>
      <c r="AE29" s="146"/>
      <c r="AF29" s="146"/>
      <c r="AG29" s="146"/>
      <c r="AH29" s="146"/>
      <c r="AI29" s="146"/>
      <c r="AJ29" s="146"/>
      <c r="AK29" s="146"/>
      <c r="AL29" s="146"/>
      <c r="AM29" s="146"/>
      <c r="AN29" s="146"/>
      <c r="AO29" s="146" t="e">
        <f t="shared" ca="1" si="4"/>
        <v>#N/A</v>
      </c>
      <c r="AP29" s="147"/>
      <c r="AQ29" s="151">
        <f t="shared" si="5"/>
        <v>0</v>
      </c>
      <c r="AR29" s="146"/>
      <c r="AS29" s="146"/>
      <c r="AT29" s="146"/>
      <c r="AU29" s="146"/>
      <c r="AV29" s="146"/>
      <c r="AW29" s="146"/>
      <c r="AX29" s="146"/>
      <c r="AY29" s="146"/>
      <c r="AZ29" s="146"/>
    </row>
    <row r="30" spans="1:52">
      <c r="A30" s="143">
        <f t="shared" si="8"/>
        <v>21</v>
      </c>
      <c r="B30" s="143"/>
      <c r="C30" s="144"/>
      <c r="D30" s="143"/>
      <c r="E30" s="143"/>
      <c r="F30" s="145" t="e">
        <f t="shared" ca="1" si="6"/>
        <v>#N/A</v>
      </c>
      <c r="G30" s="145" t="e">
        <f t="shared" ca="1" si="7"/>
        <v>#N/A</v>
      </c>
      <c r="H30" s="146" t="e">
        <f ca="1">SUMPRODUCT(('様式第２（事業名）'!$C$5:$C$2794=INDEX($C30,1,1))*('様式第２（事業名）'!$D$5:$D$2794=1)*'様式第２（事業名）'!$I$5:$I$2794)</f>
        <v>#N/A</v>
      </c>
      <c r="I30" s="146" t="e">
        <f ca="1">SUMPRODUCT(('様式第２（事業名）'!$C$5:$C$2794=INDEX($C30,1,1))*('様式第２（事業名）'!$D$5:$D$2794=1)*'様式第２（事業名）'!$K$5:$K$2794)</f>
        <v>#N/A</v>
      </c>
      <c r="J30" s="146" t="e">
        <f ca="1">SUMPRODUCT(('様式第２（事業名）'!$C$5:$C$2794=INDEX($C30,1,1))*('様式第２（事業名）'!$D$5:$D$2794=1)*'様式第２（事業名）'!$J$5:$J$2794)</f>
        <v>#N/A</v>
      </c>
      <c r="K30" s="146"/>
      <c r="L30" s="146"/>
      <c r="M30" s="146"/>
      <c r="N30" s="146"/>
      <c r="O30" s="146"/>
      <c r="P30" s="146"/>
      <c r="Q30" s="146"/>
      <c r="R30" s="146"/>
      <c r="S30" s="146"/>
      <c r="T30" s="146"/>
      <c r="U30" s="146"/>
      <c r="V30" s="146"/>
      <c r="W30" s="146"/>
      <c r="X30" s="146"/>
      <c r="Y30" s="146"/>
      <c r="Z30" s="146"/>
      <c r="AA30" s="146"/>
      <c r="AB30" s="146"/>
      <c r="AC30" s="146"/>
      <c r="AD30" s="146"/>
      <c r="AE30" s="146"/>
      <c r="AF30" s="146"/>
      <c r="AG30" s="146"/>
      <c r="AH30" s="146"/>
      <c r="AI30" s="146"/>
      <c r="AJ30" s="146"/>
      <c r="AK30" s="146"/>
      <c r="AL30" s="146"/>
      <c r="AM30" s="146"/>
      <c r="AN30" s="146"/>
      <c r="AO30" s="146" t="e">
        <f t="shared" ca="1" si="4"/>
        <v>#N/A</v>
      </c>
      <c r="AP30" s="147"/>
      <c r="AQ30" s="151">
        <f t="shared" si="5"/>
        <v>0</v>
      </c>
      <c r="AR30" s="146"/>
      <c r="AS30" s="146"/>
      <c r="AT30" s="146"/>
      <c r="AU30" s="146"/>
      <c r="AV30" s="146"/>
      <c r="AW30" s="146"/>
      <c r="AX30" s="146"/>
      <c r="AY30" s="146"/>
      <c r="AZ30" s="146"/>
    </row>
    <row r="31" spans="1:52">
      <c r="A31" s="143">
        <f t="shared" si="8"/>
        <v>22</v>
      </c>
      <c r="B31" s="143"/>
      <c r="C31" s="144"/>
      <c r="D31" s="143"/>
      <c r="E31" s="143"/>
      <c r="F31" s="145" t="e">
        <f t="shared" ca="1" si="6"/>
        <v>#N/A</v>
      </c>
      <c r="G31" s="145" t="e">
        <f t="shared" ca="1" si="7"/>
        <v>#N/A</v>
      </c>
      <c r="H31" s="146" t="e">
        <f ca="1">SUMPRODUCT(('様式第２（事業名）'!$C$5:$C$2794=INDEX($C31,1,1))*('様式第２（事業名）'!$D$5:$D$2794=1)*'様式第２（事業名）'!$I$5:$I$2794)</f>
        <v>#N/A</v>
      </c>
      <c r="I31" s="146" t="e">
        <f ca="1">SUMPRODUCT(('様式第２（事業名）'!$C$5:$C$2794=INDEX($C31,1,1))*('様式第２（事業名）'!$D$5:$D$2794=1)*'様式第２（事業名）'!$K$5:$K$2794)</f>
        <v>#N/A</v>
      </c>
      <c r="J31" s="146" t="e">
        <f ca="1">SUMPRODUCT(('様式第２（事業名）'!$C$5:$C$2794=INDEX($C31,1,1))*('様式第２（事業名）'!$D$5:$D$2794=1)*'様式第２（事業名）'!$J$5:$J$2794)</f>
        <v>#N/A</v>
      </c>
      <c r="K31" s="146"/>
      <c r="L31" s="146"/>
      <c r="M31" s="146"/>
      <c r="N31" s="146"/>
      <c r="O31" s="146"/>
      <c r="P31" s="146"/>
      <c r="Q31" s="146"/>
      <c r="R31" s="146"/>
      <c r="S31" s="146"/>
      <c r="T31" s="146"/>
      <c r="U31" s="146"/>
      <c r="V31" s="146"/>
      <c r="W31" s="146"/>
      <c r="X31" s="146"/>
      <c r="Y31" s="146"/>
      <c r="Z31" s="146"/>
      <c r="AA31" s="146"/>
      <c r="AB31" s="146"/>
      <c r="AC31" s="146"/>
      <c r="AD31" s="146"/>
      <c r="AE31" s="146"/>
      <c r="AF31" s="146"/>
      <c r="AG31" s="146"/>
      <c r="AH31" s="146"/>
      <c r="AI31" s="146"/>
      <c r="AJ31" s="146"/>
      <c r="AK31" s="146"/>
      <c r="AL31" s="146"/>
      <c r="AM31" s="146"/>
      <c r="AN31" s="146"/>
      <c r="AO31" s="146" t="e">
        <f t="shared" ca="1" si="4"/>
        <v>#N/A</v>
      </c>
      <c r="AP31" s="147"/>
      <c r="AQ31" s="151">
        <f t="shared" si="5"/>
        <v>0</v>
      </c>
      <c r="AR31" s="146"/>
      <c r="AS31" s="146"/>
      <c r="AT31" s="146"/>
      <c r="AU31" s="146"/>
      <c r="AV31" s="146"/>
      <c r="AW31" s="146"/>
      <c r="AX31" s="146"/>
      <c r="AY31" s="146"/>
      <c r="AZ31" s="146"/>
    </row>
    <row r="32" spans="1:52">
      <c r="A32" s="143">
        <f t="shared" si="8"/>
        <v>23</v>
      </c>
      <c r="B32" s="143"/>
      <c r="C32" s="144"/>
      <c r="D32" s="143"/>
      <c r="E32" s="143"/>
      <c r="F32" s="145" t="e">
        <f t="shared" ca="1" si="6"/>
        <v>#N/A</v>
      </c>
      <c r="G32" s="145" t="e">
        <f t="shared" ca="1" si="7"/>
        <v>#N/A</v>
      </c>
      <c r="H32" s="146" t="e">
        <f ca="1">SUMPRODUCT(('様式第２（事業名）'!$C$5:$C$2794=INDEX($C32,1,1))*('様式第２（事業名）'!$D$5:$D$2794=1)*'様式第２（事業名）'!$I$5:$I$2794)</f>
        <v>#N/A</v>
      </c>
      <c r="I32" s="146" t="e">
        <f ca="1">SUMPRODUCT(('様式第２（事業名）'!$C$5:$C$2794=INDEX($C32,1,1))*('様式第２（事業名）'!$D$5:$D$2794=1)*'様式第２（事業名）'!$K$5:$K$2794)</f>
        <v>#N/A</v>
      </c>
      <c r="J32" s="146" t="e">
        <f ca="1">SUMPRODUCT(('様式第２（事業名）'!$C$5:$C$2794=INDEX($C32,1,1))*('様式第２（事業名）'!$D$5:$D$2794=1)*'様式第２（事業名）'!$J$5:$J$2794)</f>
        <v>#N/A</v>
      </c>
      <c r="K32" s="146"/>
      <c r="L32" s="146"/>
      <c r="M32" s="146"/>
      <c r="N32" s="146"/>
      <c r="O32" s="146"/>
      <c r="P32" s="146"/>
      <c r="Q32" s="146"/>
      <c r="R32" s="146"/>
      <c r="S32" s="146"/>
      <c r="T32" s="146"/>
      <c r="U32" s="146"/>
      <c r="V32" s="146"/>
      <c r="W32" s="146"/>
      <c r="X32" s="146"/>
      <c r="Y32" s="146"/>
      <c r="Z32" s="146"/>
      <c r="AA32" s="146"/>
      <c r="AB32" s="146"/>
      <c r="AC32" s="146"/>
      <c r="AD32" s="146"/>
      <c r="AE32" s="146"/>
      <c r="AF32" s="146"/>
      <c r="AG32" s="146"/>
      <c r="AH32" s="146"/>
      <c r="AI32" s="146"/>
      <c r="AJ32" s="146"/>
      <c r="AK32" s="146"/>
      <c r="AL32" s="146"/>
      <c r="AM32" s="146"/>
      <c r="AN32" s="146"/>
      <c r="AO32" s="146" t="e">
        <f t="shared" ca="1" si="4"/>
        <v>#N/A</v>
      </c>
      <c r="AP32" s="147"/>
      <c r="AQ32" s="151">
        <f t="shared" si="5"/>
        <v>0</v>
      </c>
      <c r="AR32" s="146"/>
      <c r="AS32" s="146"/>
      <c r="AT32" s="146"/>
      <c r="AU32" s="146"/>
      <c r="AV32" s="146"/>
      <c r="AW32" s="146"/>
      <c r="AX32" s="146"/>
      <c r="AY32" s="146"/>
      <c r="AZ32" s="146"/>
    </row>
    <row r="33" spans="1:52">
      <c r="A33" s="143">
        <f t="shared" si="8"/>
        <v>24</v>
      </c>
      <c r="B33" s="143"/>
      <c r="C33" s="144"/>
      <c r="D33" s="143"/>
      <c r="E33" s="143"/>
      <c r="F33" s="145" t="e">
        <f t="shared" ca="1" si="6"/>
        <v>#N/A</v>
      </c>
      <c r="G33" s="145" t="e">
        <f t="shared" ca="1" si="7"/>
        <v>#N/A</v>
      </c>
      <c r="H33" s="146" t="e">
        <f ca="1">SUMPRODUCT(('様式第２（事業名）'!$C$5:$C$2794=INDEX($C33,1,1))*('様式第２（事業名）'!$D$5:$D$2794=1)*'様式第２（事業名）'!$I$5:$I$2794)</f>
        <v>#N/A</v>
      </c>
      <c r="I33" s="146" t="e">
        <f ca="1">SUMPRODUCT(('様式第２（事業名）'!$C$5:$C$2794=INDEX($C33,1,1))*('様式第２（事業名）'!$D$5:$D$2794=1)*'様式第２（事業名）'!$K$5:$K$2794)</f>
        <v>#N/A</v>
      </c>
      <c r="J33" s="146" t="e">
        <f ca="1">SUMPRODUCT(('様式第２（事業名）'!$C$5:$C$2794=INDEX($C33,1,1))*('様式第２（事業名）'!$D$5:$D$2794=1)*'様式第２（事業名）'!$J$5:$J$2794)</f>
        <v>#N/A</v>
      </c>
      <c r="K33" s="146"/>
      <c r="L33" s="146"/>
      <c r="M33" s="146"/>
      <c r="N33" s="146"/>
      <c r="O33" s="146"/>
      <c r="P33" s="146"/>
      <c r="Q33" s="146"/>
      <c r="R33" s="146"/>
      <c r="S33" s="146"/>
      <c r="T33" s="146"/>
      <c r="U33" s="146"/>
      <c r="V33" s="146"/>
      <c r="W33" s="146"/>
      <c r="X33" s="146"/>
      <c r="Y33" s="146"/>
      <c r="Z33" s="146"/>
      <c r="AA33" s="146"/>
      <c r="AB33" s="146"/>
      <c r="AC33" s="146"/>
      <c r="AD33" s="146"/>
      <c r="AE33" s="146"/>
      <c r="AF33" s="146"/>
      <c r="AG33" s="146"/>
      <c r="AH33" s="146"/>
      <c r="AI33" s="146"/>
      <c r="AJ33" s="146"/>
      <c r="AK33" s="146"/>
      <c r="AL33" s="146"/>
      <c r="AM33" s="146"/>
      <c r="AN33" s="146"/>
      <c r="AO33" s="146" t="e">
        <f t="shared" ca="1" si="4"/>
        <v>#N/A</v>
      </c>
      <c r="AP33" s="147"/>
      <c r="AQ33" s="151">
        <f t="shared" si="5"/>
        <v>0</v>
      </c>
      <c r="AR33" s="146"/>
      <c r="AS33" s="146"/>
      <c r="AT33" s="146"/>
      <c r="AU33" s="146"/>
      <c r="AV33" s="146"/>
      <c r="AW33" s="146"/>
      <c r="AX33" s="146"/>
      <c r="AY33" s="146"/>
      <c r="AZ33" s="146"/>
    </row>
    <row r="34" spans="1:52">
      <c r="A34" s="143">
        <f t="shared" si="8"/>
        <v>25</v>
      </c>
      <c r="B34" s="143"/>
      <c r="C34" s="144"/>
      <c r="D34" s="143"/>
      <c r="E34" s="143"/>
      <c r="F34" s="145" t="e">
        <f t="shared" ca="1" si="6"/>
        <v>#N/A</v>
      </c>
      <c r="G34" s="145" t="e">
        <f t="shared" ca="1" si="7"/>
        <v>#N/A</v>
      </c>
      <c r="H34" s="146" t="e">
        <f ca="1">SUMPRODUCT(('様式第２（事業名）'!$C$5:$C$2794=INDEX($C34,1,1))*('様式第２（事業名）'!$D$5:$D$2794=1)*'様式第２（事業名）'!$I$5:$I$2794)</f>
        <v>#N/A</v>
      </c>
      <c r="I34" s="146" t="e">
        <f ca="1">SUMPRODUCT(('様式第２（事業名）'!$C$5:$C$2794=INDEX($C34,1,1))*('様式第２（事業名）'!$D$5:$D$2794=1)*'様式第２（事業名）'!$K$5:$K$2794)</f>
        <v>#N/A</v>
      </c>
      <c r="J34" s="146" t="e">
        <f ca="1">SUMPRODUCT(('様式第２（事業名）'!$C$5:$C$2794=INDEX($C34,1,1))*('様式第２（事業名）'!$D$5:$D$2794=1)*'様式第２（事業名）'!$J$5:$J$2794)</f>
        <v>#N/A</v>
      </c>
      <c r="K34" s="146"/>
      <c r="L34" s="146"/>
      <c r="M34" s="146"/>
      <c r="N34" s="146"/>
      <c r="O34" s="146"/>
      <c r="P34" s="146"/>
      <c r="Q34" s="146"/>
      <c r="R34" s="146"/>
      <c r="S34" s="146"/>
      <c r="T34" s="146"/>
      <c r="U34" s="146"/>
      <c r="V34" s="146"/>
      <c r="W34" s="146"/>
      <c r="X34" s="146"/>
      <c r="Y34" s="146"/>
      <c r="Z34" s="146"/>
      <c r="AA34" s="146"/>
      <c r="AB34" s="146"/>
      <c r="AC34" s="146"/>
      <c r="AD34" s="146"/>
      <c r="AE34" s="146"/>
      <c r="AF34" s="146"/>
      <c r="AG34" s="146"/>
      <c r="AH34" s="146"/>
      <c r="AI34" s="146"/>
      <c r="AJ34" s="146"/>
      <c r="AK34" s="146"/>
      <c r="AL34" s="146"/>
      <c r="AM34" s="146"/>
      <c r="AN34" s="146"/>
      <c r="AO34" s="146" t="e">
        <f t="shared" ca="1" si="4"/>
        <v>#N/A</v>
      </c>
      <c r="AP34" s="147"/>
      <c r="AQ34" s="151">
        <f t="shared" si="5"/>
        <v>0</v>
      </c>
      <c r="AR34" s="146"/>
      <c r="AS34" s="146"/>
      <c r="AT34" s="146"/>
      <c r="AU34" s="146"/>
      <c r="AV34" s="146"/>
      <c r="AW34" s="146"/>
      <c r="AX34" s="146"/>
      <c r="AY34" s="146"/>
      <c r="AZ34" s="146"/>
    </row>
  </sheetData>
  <sheetProtection formatCells="0" formatColumns="0" formatRows="0" insertColumns="0" insertRows="0" insertHyperlinks="0" deleteColumns="0" deleteRows="0" sort="0" autoFilter="0" pivotTables="0"/>
  <mergeCells count="29">
    <mergeCell ref="H5:AQ5"/>
    <mergeCell ref="AR5:AZ5"/>
    <mergeCell ref="AO6:AO8"/>
    <mergeCell ref="A5:C8"/>
    <mergeCell ref="D5:D6"/>
    <mergeCell ref="E5:E6"/>
    <mergeCell ref="F5:F8"/>
    <mergeCell ref="G5:G8"/>
    <mergeCell ref="AQ6:AQ8"/>
    <mergeCell ref="AP6:AP8"/>
    <mergeCell ref="AF6:AN6"/>
    <mergeCell ref="D7:D8"/>
    <mergeCell ref="E7:E8"/>
    <mergeCell ref="H6:J7"/>
    <mergeCell ref="K6:M7"/>
    <mergeCell ref="W7:Y7"/>
    <mergeCell ref="N6:P7"/>
    <mergeCell ref="AX6:AZ7"/>
    <mergeCell ref="Q6:V6"/>
    <mergeCell ref="Q7:S7"/>
    <mergeCell ref="T7:V7"/>
    <mergeCell ref="AU6:AW7"/>
    <mergeCell ref="AR6:AT7"/>
    <mergeCell ref="AC6:AE7"/>
    <mergeCell ref="AG7:AH7"/>
    <mergeCell ref="AJ7:AK7"/>
    <mergeCell ref="AM7:AN7"/>
    <mergeCell ref="W6:AB6"/>
    <mergeCell ref="Z7:AB7"/>
  </mergeCells>
  <phoneticPr fontId="13"/>
  <conditionalFormatting sqref="AH8">
    <cfRule type="cellIs" dxfId="5" priority="17" operator="equal">
      <formula>"上限額超過"</formula>
    </cfRule>
  </conditionalFormatting>
  <conditionalFormatting sqref="V8">
    <cfRule type="cellIs" dxfId="4" priority="11" operator="equal">
      <formula>"上限額超過"</formula>
    </cfRule>
  </conditionalFormatting>
  <conditionalFormatting sqref="AN8">
    <cfRule type="cellIs" dxfId="3" priority="3" operator="equal">
      <formula>"上限額超過"</formula>
    </cfRule>
  </conditionalFormatting>
  <conditionalFormatting sqref="AK8">
    <cfRule type="cellIs" dxfId="2" priority="4" operator="equal">
      <formula>"上限額超過"</formula>
    </cfRule>
  </conditionalFormatting>
  <conditionalFormatting sqref="AZ8">
    <cfRule type="cellIs" dxfId="1" priority="2" operator="equal">
      <formula>"上限額超過"</formula>
    </cfRule>
  </conditionalFormatting>
  <conditionalFormatting sqref="AB8">
    <cfRule type="cellIs" dxfId="0" priority="1" operator="equal">
      <formula>"上限額超過"</formula>
    </cfRule>
  </conditionalFormatting>
  <dataValidations count="2">
    <dataValidation type="list" allowBlank="1" showInputMessage="1" showErrorMessage="1" sqref="AJ7">
      <formula1>$D$18:$D$20</formula1>
    </dataValidation>
    <dataValidation type="list" allowBlank="1" showInputMessage="1" showErrorMessage="1" sqref="AM7">
      <formula1>$D$18:$D$20</formula1>
    </dataValidation>
  </dataValidations>
  <pageMargins left="0.23622047244094491" right="0.15748031496062992" top="0.43307086614173229" bottom="0.35433070866141736" header="0.31496062992125984" footer="0.31496062992125984"/>
  <pageSetup paperSize="9" scale="43" orientation="landscape" horizontalDpi="300" verticalDpi="300" r:id="rId1"/>
  <headerFooter>
    <oddHeader>&amp;R&amp;"HGPｺﾞｼｯｸM,ﾒﾃﾞｨｳﾑ"様式第１（総括表）</oddHeader>
  </headerFooter>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事業名リスト!$D$18:$D$20</xm:f>
          </x14:formula1>
          <xm:sqref>AG7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U545"/>
  <sheetViews>
    <sheetView view="pageBreakPreview" zoomScaleNormal="100" zoomScaleSheetLayoutView="100" workbookViewId="0"/>
  </sheetViews>
  <sheetFormatPr defaultRowHeight="13.5"/>
  <cols>
    <col min="1" max="1" width="6.375" style="113" customWidth="1"/>
    <col min="2" max="2" width="2.875" style="113" customWidth="1"/>
    <col min="3" max="3" width="9" style="113" customWidth="1"/>
    <col min="4" max="4" width="2.125" style="113" customWidth="1"/>
    <col min="5" max="5" width="24" style="117" customWidth="1"/>
    <col min="6" max="6" width="2.125" style="113" customWidth="1"/>
    <col min="7" max="7" width="22.25" style="117" customWidth="1"/>
    <col min="8" max="8" width="41.5" style="117" customWidth="1"/>
    <col min="9" max="9" width="2" style="228" customWidth="1"/>
    <col min="10" max="11" width="8.75" style="117" customWidth="1"/>
    <col min="12" max="12" width="8.75" style="231" customWidth="1"/>
    <col min="13" max="13" width="6.25" style="231" customWidth="1"/>
    <col min="14" max="14" width="8.75" style="231" customWidth="1"/>
    <col min="15" max="16" width="5.25" style="230" customWidth="1"/>
    <col min="17" max="17" width="2" style="228" customWidth="1"/>
    <col min="18" max="25" width="9" style="231"/>
    <col min="26" max="26" width="13.125" style="231" customWidth="1"/>
    <col min="27" max="16384" width="9" style="231"/>
  </cols>
  <sheetData>
    <row r="1" spans="1:21">
      <c r="A1" s="137" t="s">
        <v>219</v>
      </c>
      <c r="I1" s="117"/>
      <c r="O1" s="231"/>
      <c r="P1" s="232" t="s">
        <v>95</v>
      </c>
      <c r="Q1" s="117"/>
    </row>
    <row r="2" spans="1:21" hidden="1">
      <c r="A2" s="137"/>
      <c r="I2" s="117"/>
      <c r="O2" s="231"/>
      <c r="P2" s="209"/>
      <c r="Q2" s="117"/>
    </row>
    <row r="3" spans="1:21">
      <c r="C3" s="138"/>
      <c r="D3" s="138"/>
      <c r="E3" s="133"/>
      <c r="F3" s="138"/>
      <c r="G3" s="138"/>
      <c r="H3" s="138"/>
      <c r="I3" s="138"/>
      <c r="J3" s="138"/>
      <c r="K3" s="138"/>
      <c r="L3" s="373" t="s">
        <v>82</v>
      </c>
      <c r="M3" s="373"/>
      <c r="N3" s="373"/>
      <c r="O3" s="233" t="s">
        <v>93</v>
      </c>
      <c r="P3" s="233" t="s">
        <v>94</v>
      </c>
      <c r="Q3" s="138"/>
    </row>
    <row r="4" spans="1:21" ht="21">
      <c r="A4" s="139" t="s">
        <v>6</v>
      </c>
      <c r="B4" s="234">
        <v>0</v>
      </c>
      <c r="C4" s="139" t="s">
        <v>5</v>
      </c>
      <c r="D4" s="139" t="s">
        <v>86</v>
      </c>
      <c r="E4" s="235" t="s">
        <v>13</v>
      </c>
      <c r="F4" s="139" t="s">
        <v>86</v>
      </c>
      <c r="G4" s="139" t="s">
        <v>96</v>
      </c>
      <c r="H4" s="139" t="s">
        <v>22</v>
      </c>
      <c r="I4" s="139" t="s">
        <v>86</v>
      </c>
      <c r="J4" s="139" t="s">
        <v>3</v>
      </c>
      <c r="K4" s="139" t="s">
        <v>89</v>
      </c>
      <c r="L4" s="139" t="s">
        <v>80</v>
      </c>
      <c r="M4" s="236" t="s">
        <v>111</v>
      </c>
      <c r="N4" s="139" t="s">
        <v>81</v>
      </c>
      <c r="O4" s="237" t="s">
        <v>116</v>
      </c>
      <c r="P4" s="237" t="s">
        <v>115</v>
      </c>
      <c r="Q4" s="139" t="s">
        <v>86</v>
      </c>
    </row>
    <row r="5" spans="1:21">
      <c r="A5" s="143" t="s">
        <v>10</v>
      </c>
      <c r="B5" s="219">
        <f>+B4+1</f>
        <v>1</v>
      </c>
      <c r="C5" s="144" t="s">
        <v>87</v>
      </c>
      <c r="D5" s="220">
        <f ca="1">IF(E5="",0,VLOOKUP(E5,事業名リスト!$A$2:$B$13,2,FALSE))</f>
        <v>2</v>
      </c>
      <c r="E5" s="221" t="str">
        <f ca="1">INDIRECT(B5&amp;C5&amp;"!$b$3")</f>
        <v>（2）①健康教育・健康相談等</v>
      </c>
      <c r="F5" s="220">
        <f ca="1">IF(G5="",0,VALUE(IF(D5=4,4,"")&amp;VLOOKUP(G5,事業名リスト!$D$2:$E$20,2,FALSE)))</f>
        <v>5</v>
      </c>
      <c r="G5" s="221" t="str">
        <f ca="1">INDIRECT(B5&amp;C5&amp;"!$M$3")</f>
        <v>健康教育・健康教室</v>
      </c>
      <c r="H5" s="221" t="str">
        <f ca="1">INDIRECT(B5&amp;C5&amp;"!$b$4")</f>
        <v>健康づくり運動実践教室事業</v>
      </c>
      <c r="I5" s="220">
        <f ca="1">IF(H5&lt;&gt;"",1,0)</f>
        <v>1</v>
      </c>
      <c r="J5" s="220">
        <f ca="1">INDIRECT(B5&amp;C5&amp;"!$A$1１")</f>
        <v>400000</v>
      </c>
      <c r="K5" s="220">
        <f ca="1">INDIRECT(B5&amp;C5&amp;"!$A$14")</f>
        <v>462000</v>
      </c>
      <c r="L5" s="222">
        <f ca="1">INDIRECT(B5&amp;C5&amp;"!$P$10")</f>
        <v>2500</v>
      </c>
      <c r="M5" s="222">
        <f ca="1">INDIRECT(B5&amp;C5&amp;"!$P$11")</f>
        <v>5</v>
      </c>
      <c r="N5" s="222">
        <f ca="1">INDIRECT(B5&amp;C5&amp;"!$P$12")</f>
        <v>10000</v>
      </c>
      <c r="O5" s="222">
        <f ca="1">INDIRECT(B5&amp;C5&amp;"!$P$13")</f>
        <v>20</v>
      </c>
      <c r="P5" s="222">
        <f ca="1">INDIRECT(B5&amp;C5&amp;"!$P$14")</f>
        <v>0</v>
      </c>
      <c r="Q5" s="220">
        <f>IF(C4=C5,IF(AND(G4=G5,E4=E5),0,IF(H5&lt;&gt;"",1,0)),1)</f>
        <v>1</v>
      </c>
      <c r="U5" s="196"/>
    </row>
    <row r="6" spans="1:21">
      <c r="A6" s="143" t="s">
        <v>10</v>
      </c>
      <c r="B6" s="223">
        <f t="shared" ref="B6:B14" si="0">+B5+1</f>
        <v>2</v>
      </c>
      <c r="C6" s="144" t="s">
        <v>87</v>
      </c>
      <c r="D6" s="224">
        <f>IF(E6="",0,VLOOKUP(E6,事業名リスト!$A$2:$B$13,2,FALSE))</f>
        <v>8</v>
      </c>
      <c r="E6" s="225" t="s">
        <v>135</v>
      </c>
      <c r="F6" s="224" t="e">
        <f>IF(G6="",0,VALUE(IF(D6=4,4,"")&amp;VLOOKUP(G6,事業名リスト!$D$2:$E$20,2,FALSE)))</f>
        <v>#N/A</v>
      </c>
      <c r="G6" s="225" t="s">
        <v>113</v>
      </c>
      <c r="H6" s="225" t="s">
        <v>117</v>
      </c>
      <c r="I6" s="224">
        <f>IF(H6&lt;&gt;"",1,0)</f>
        <v>1</v>
      </c>
      <c r="J6" s="224">
        <v>800000</v>
      </c>
      <c r="K6" s="224">
        <v>1200000</v>
      </c>
      <c r="L6" s="226">
        <v>0</v>
      </c>
      <c r="M6" s="226">
        <v>0</v>
      </c>
      <c r="N6" s="226">
        <v>0</v>
      </c>
      <c r="O6" s="226">
        <v>0</v>
      </c>
      <c r="P6" s="226">
        <v>0</v>
      </c>
      <c r="Q6" s="224">
        <f ca="1">IF(C5=C6,IF(AND(G5=G6,E5=E6),0,IF(H6&lt;&gt;"",1,0)),1)</f>
        <v>1</v>
      </c>
      <c r="U6" s="196"/>
    </row>
    <row r="7" spans="1:21">
      <c r="A7" s="143" t="s">
        <v>10</v>
      </c>
      <c r="B7" s="223">
        <f t="shared" si="0"/>
        <v>3</v>
      </c>
      <c r="C7" s="144" t="s">
        <v>11</v>
      </c>
      <c r="D7" s="224">
        <f>IF(E7="",0,VLOOKUP(E7,事業名リスト!$A$2:$B$13,2,FALSE))</f>
        <v>7</v>
      </c>
      <c r="E7" s="225" t="s">
        <v>137</v>
      </c>
      <c r="F7" s="224">
        <f>IF(G7="",0,VALUE(IF(D7=4,4,"")&amp;VLOOKUP(G7,事業名リスト!$D$2:$E$20,2,FALSE)))</f>
        <v>15</v>
      </c>
      <c r="G7" s="225" t="s">
        <v>112</v>
      </c>
      <c r="H7" s="225" t="s">
        <v>118</v>
      </c>
      <c r="I7" s="224">
        <f t="shared" ref="I7:I9" si="1">IF(H7&lt;&gt;"",1,0)</f>
        <v>1</v>
      </c>
      <c r="J7" s="224">
        <v>2000000</v>
      </c>
      <c r="K7" s="224">
        <v>8000000</v>
      </c>
      <c r="L7" s="226">
        <v>250</v>
      </c>
      <c r="M7" s="226">
        <v>12</v>
      </c>
      <c r="N7" s="226">
        <v>3000</v>
      </c>
      <c r="O7" s="226">
        <v>110</v>
      </c>
      <c r="P7" s="226">
        <v>0</v>
      </c>
      <c r="Q7" s="224">
        <f>IF(C6=C7,IF(AND(G6=G7,E6=E7),0,IF(H7&lt;&gt;"",1,0)),1)</f>
        <v>1</v>
      </c>
      <c r="U7" s="196"/>
    </row>
    <row r="8" spans="1:21">
      <c r="A8" s="143" t="s">
        <v>10</v>
      </c>
      <c r="B8" s="223">
        <f t="shared" si="0"/>
        <v>4</v>
      </c>
      <c r="C8" s="144" t="s">
        <v>11</v>
      </c>
      <c r="D8" s="224">
        <f>IF(E8="",0,VLOOKUP(E8,事業名リスト!$A$2:$B$13,2,FALSE))</f>
        <v>10</v>
      </c>
      <c r="E8" s="225" t="s">
        <v>136</v>
      </c>
      <c r="F8" s="224">
        <f>IF(G8="",0,VALUE(IF(D8=4,4,"")&amp;VLOOKUP(G8,事業名リスト!$D$2:$E$20,2,FALSE)))</f>
        <v>17</v>
      </c>
      <c r="G8" s="225" t="str">
        <f>+事業名リスト!D18</f>
        <v>その他（はり・きゅう等利用費助成）</v>
      </c>
      <c r="H8" s="225" t="s">
        <v>119</v>
      </c>
      <c r="I8" s="224">
        <f t="shared" si="1"/>
        <v>1</v>
      </c>
      <c r="J8" s="224">
        <v>840000</v>
      </c>
      <c r="K8" s="224">
        <v>1800000</v>
      </c>
      <c r="L8" s="226">
        <v>700</v>
      </c>
      <c r="M8" s="226">
        <v>20</v>
      </c>
      <c r="N8" s="226">
        <v>4200</v>
      </c>
      <c r="O8" s="226">
        <v>140</v>
      </c>
      <c r="P8" s="226">
        <v>0</v>
      </c>
      <c r="Q8" s="224">
        <f t="shared" ref="Q8:Q9" si="2">IF(C7=C8,IF(AND(G7=G8,E7=E8),0,IF(H8&lt;&gt;"",1,0)),1)</f>
        <v>1</v>
      </c>
      <c r="U8" s="196"/>
    </row>
    <row r="9" spans="1:21">
      <c r="A9" s="143" t="s">
        <v>10</v>
      </c>
      <c r="B9" s="223">
        <f t="shared" si="0"/>
        <v>5</v>
      </c>
      <c r="C9" s="144" t="s">
        <v>11</v>
      </c>
      <c r="D9" s="224" t="e">
        <f>IF(E9="",0,VLOOKUP(E9,事業名リスト!$A$2:$B$13,2,FALSE))</f>
        <v>#N/A</v>
      </c>
      <c r="E9" s="225" t="s">
        <v>138</v>
      </c>
      <c r="F9" s="224" t="e">
        <f>IF(G9="",0,VALUE(IF(D9=4,4,"")&amp;VLOOKUP(G9,事業名リスト!$D$2:$E$20,2,FALSE)))</f>
        <v>#N/A</v>
      </c>
      <c r="G9" s="225" t="s">
        <v>110</v>
      </c>
      <c r="H9" s="225" t="s">
        <v>120</v>
      </c>
      <c r="I9" s="224">
        <f t="shared" si="1"/>
        <v>1</v>
      </c>
      <c r="J9" s="224">
        <v>1500000</v>
      </c>
      <c r="K9" s="224">
        <v>3000000</v>
      </c>
      <c r="L9" s="226">
        <v>7000</v>
      </c>
      <c r="M9" s="226">
        <v>1</v>
      </c>
      <c r="N9" s="226">
        <v>7000</v>
      </c>
      <c r="O9" s="226">
        <v>200</v>
      </c>
      <c r="P9" s="226">
        <v>0</v>
      </c>
      <c r="Q9" s="224">
        <f t="shared" si="2"/>
        <v>1</v>
      </c>
      <c r="U9" s="196"/>
    </row>
    <row r="10" spans="1:21">
      <c r="A10" s="143"/>
      <c r="B10" s="223">
        <f t="shared" si="0"/>
        <v>6</v>
      </c>
      <c r="C10" s="144"/>
      <c r="D10" s="224" t="e">
        <f ca="1">IF(E10="",0,VLOOKUP(E10,事業名リスト!$A$2:$B$13,2,FALSE))</f>
        <v>#REF!</v>
      </c>
      <c r="E10" s="225" t="e">
        <f ca="1">INDIRECT(B10&amp;C10&amp;"!$b$3")</f>
        <v>#REF!</v>
      </c>
      <c r="F10" s="224" t="e">
        <f ca="1">IF(G10="",0,VALUE(IF(D10=4,4,"")&amp;VLOOKUP(G10,事業名リスト!$D$2:$E$20,2,FALSE)))</f>
        <v>#REF!</v>
      </c>
      <c r="G10" s="225" t="e">
        <f ca="1">INDIRECT(B10&amp;C10&amp;"!$M$3")</f>
        <v>#REF!</v>
      </c>
      <c r="H10" s="225" t="e">
        <f ca="1">INDIRECT(B10&amp;C10&amp;"!$b$4")</f>
        <v>#REF!</v>
      </c>
      <c r="I10" s="224" t="e">
        <f ca="1">IF(H10&lt;&gt;"",1,0)</f>
        <v>#REF!</v>
      </c>
      <c r="J10" s="224" t="e">
        <f ca="1">INDIRECT(B10&amp;C10&amp;"!$A$1１")</f>
        <v>#REF!</v>
      </c>
      <c r="K10" s="224" t="e">
        <f ca="1">INDIRECT(B10&amp;C10&amp;"!$A$14")</f>
        <v>#REF!</v>
      </c>
      <c r="L10" s="226" t="e">
        <f ca="1">INDIRECT(B10&amp;C10&amp;"!$P$10")</f>
        <v>#REF!</v>
      </c>
      <c r="M10" s="226" t="e">
        <f ca="1">INDIRECT(B10&amp;C10&amp;"!$P$11")</f>
        <v>#REF!</v>
      </c>
      <c r="N10" s="226" t="e">
        <f ca="1">INDIRECT(B10&amp;C10&amp;"!$P$12")</f>
        <v>#REF!</v>
      </c>
      <c r="O10" s="226" t="e">
        <f ca="1">INDIRECT(B10&amp;C10&amp;"!$P$13")</f>
        <v>#REF!</v>
      </c>
      <c r="P10" s="226" t="e">
        <f ca="1">INDIRECT(B10&amp;C10&amp;"!$P$14")</f>
        <v>#REF!</v>
      </c>
      <c r="Q10" s="220">
        <f>IF(C9=C10,IF(AND(G9=G10,E9=E10),0,IF(H10&lt;&gt;"",1,0)),1)</f>
        <v>1</v>
      </c>
      <c r="U10" s="196"/>
    </row>
    <row r="11" spans="1:21">
      <c r="A11" s="143"/>
      <c r="B11" s="223">
        <f t="shared" si="0"/>
        <v>7</v>
      </c>
      <c r="C11" s="144"/>
      <c r="D11" s="224" t="e">
        <f ca="1">IF(E11="",0,VLOOKUP(E11,事業名リスト!$A$2:$B$13,2,FALSE))</f>
        <v>#REF!</v>
      </c>
      <c r="E11" s="225" t="e">
        <f t="shared" ref="E11:E14" ca="1" si="3">INDIRECT(B11&amp;C11&amp;"!$b$3")</f>
        <v>#REF!</v>
      </c>
      <c r="F11" s="224" t="e">
        <f ca="1">IF(G11="",0,VALUE(IF(D11=4,4,"")&amp;VLOOKUP(G11,事業名リスト!$D$2:$E$20,2,FALSE)))</f>
        <v>#REF!</v>
      </c>
      <c r="G11" s="225" t="e">
        <f t="shared" ref="G11:G14" ca="1" si="4">INDIRECT(B11&amp;C11&amp;"!$M$3")</f>
        <v>#REF!</v>
      </c>
      <c r="H11" s="225" t="e">
        <f t="shared" ref="H11:H14" ca="1" si="5">INDIRECT(B11&amp;C11&amp;"!$b$4")</f>
        <v>#REF!</v>
      </c>
      <c r="I11" s="224" t="e">
        <f t="shared" ref="I11:I14" ca="1" si="6">IF(H11&lt;&gt;"",1,0)</f>
        <v>#REF!</v>
      </c>
      <c r="J11" s="224" t="e">
        <f t="shared" ref="J11:J14" ca="1" si="7">INDIRECT(B11&amp;C11&amp;"!$A$1１")</f>
        <v>#REF!</v>
      </c>
      <c r="K11" s="224" t="e">
        <f t="shared" ref="K11:K14" ca="1" si="8">INDIRECT(B11&amp;C11&amp;"!$A$14")</f>
        <v>#REF!</v>
      </c>
      <c r="L11" s="226" t="e">
        <f t="shared" ref="L11:L14" ca="1" si="9">INDIRECT(B11&amp;C11&amp;"!$P$10")</f>
        <v>#REF!</v>
      </c>
      <c r="M11" s="226" t="e">
        <f t="shared" ref="M11:M14" ca="1" si="10">INDIRECT(B11&amp;C11&amp;"!$P$11")</f>
        <v>#REF!</v>
      </c>
      <c r="N11" s="226" t="e">
        <f t="shared" ref="N11:N14" ca="1" si="11">INDIRECT(B11&amp;C11&amp;"!$P$12")</f>
        <v>#REF!</v>
      </c>
      <c r="O11" s="226" t="e">
        <f t="shared" ref="O11:O14" ca="1" si="12">INDIRECT(B11&amp;C11&amp;"!$P$13")</f>
        <v>#REF!</v>
      </c>
      <c r="P11" s="226" t="e">
        <f t="shared" ref="P11:P14" ca="1" si="13">INDIRECT(B11&amp;C11&amp;"!$P$14")</f>
        <v>#REF!</v>
      </c>
      <c r="Q11" s="220" t="e">
        <f t="shared" ref="Q11:Q14" ca="1" si="14">IF(C10=C11,IF(AND(G10=G11,E10=E11),0,IF(H11&lt;&gt;"",1,0)),1)</f>
        <v>#REF!</v>
      </c>
      <c r="U11" s="196"/>
    </row>
    <row r="12" spans="1:21">
      <c r="A12" s="143"/>
      <c r="B12" s="223">
        <f t="shared" si="0"/>
        <v>8</v>
      </c>
      <c r="C12" s="144"/>
      <c r="D12" s="224" t="e">
        <f ca="1">IF(E12="",0,VLOOKUP(E12,事業名リスト!$A$2:$B$13,2,FALSE))</f>
        <v>#REF!</v>
      </c>
      <c r="E12" s="225" t="e">
        <f t="shared" ca="1" si="3"/>
        <v>#REF!</v>
      </c>
      <c r="F12" s="224" t="e">
        <f ca="1">IF(G12="",0,VALUE(IF(D12=4,4,"")&amp;VLOOKUP(G12,事業名リスト!$D$2:$E$20,2,FALSE)))</f>
        <v>#REF!</v>
      </c>
      <c r="G12" s="225" t="e">
        <f t="shared" ca="1" si="4"/>
        <v>#REF!</v>
      </c>
      <c r="H12" s="225" t="e">
        <f t="shared" ca="1" si="5"/>
        <v>#REF!</v>
      </c>
      <c r="I12" s="224" t="e">
        <f t="shared" ca="1" si="6"/>
        <v>#REF!</v>
      </c>
      <c r="J12" s="224" t="e">
        <f t="shared" ca="1" si="7"/>
        <v>#REF!</v>
      </c>
      <c r="K12" s="224" t="e">
        <f t="shared" ca="1" si="8"/>
        <v>#REF!</v>
      </c>
      <c r="L12" s="226" t="e">
        <f t="shared" ca="1" si="9"/>
        <v>#REF!</v>
      </c>
      <c r="M12" s="226" t="e">
        <f t="shared" ca="1" si="10"/>
        <v>#REF!</v>
      </c>
      <c r="N12" s="226" t="e">
        <f t="shared" ca="1" si="11"/>
        <v>#REF!</v>
      </c>
      <c r="O12" s="226" t="e">
        <f t="shared" ca="1" si="12"/>
        <v>#REF!</v>
      </c>
      <c r="P12" s="226" t="e">
        <f t="shared" ca="1" si="13"/>
        <v>#REF!</v>
      </c>
      <c r="Q12" s="220" t="e">
        <f t="shared" ca="1" si="14"/>
        <v>#REF!</v>
      </c>
      <c r="U12" s="196"/>
    </row>
    <row r="13" spans="1:21">
      <c r="A13" s="143"/>
      <c r="B13" s="223">
        <f t="shared" si="0"/>
        <v>9</v>
      </c>
      <c r="C13" s="144"/>
      <c r="D13" s="224" t="e">
        <f ca="1">IF(E13="",0,VLOOKUP(E13,事業名リスト!$A$2:$B$13,2,FALSE))</f>
        <v>#REF!</v>
      </c>
      <c r="E13" s="225" t="e">
        <f t="shared" ca="1" si="3"/>
        <v>#REF!</v>
      </c>
      <c r="F13" s="224" t="e">
        <f ca="1">IF(G13="",0,VALUE(IF(D13=4,4,"")&amp;VLOOKUP(G13,事業名リスト!$D$2:$E$20,2,FALSE)))</f>
        <v>#REF!</v>
      </c>
      <c r="G13" s="225" t="e">
        <f t="shared" ca="1" si="4"/>
        <v>#REF!</v>
      </c>
      <c r="H13" s="225" t="e">
        <f t="shared" ca="1" si="5"/>
        <v>#REF!</v>
      </c>
      <c r="I13" s="224" t="e">
        <f t="shared" ca="1" si="6"/>
        <v>#REF!</v>
      </c>
      <c r="J13" s="224" t="e">
        <f t="shared" ca="1" si="7"/>
        <v>#REF!</v>
      </c>
      <c r="K13" s="224" t="e">
        <f t="shared" ca="1" si="8"/>
        <v>#REF!</v>
      </c>
      <c r="L13" s="226" t="e">
        <f t="shared" ca="1" si="9"/>
        <v>#REF!</v>
      </c>
      <c r="M13" s="226" t="e">
        <f t="shared" ca="1" si="10"/>
        <v>#REF!</v>
      </c>
      <c r="N13" s="226" t="e">
        <f t="shared" ca="1" si="11"/>
        <v>#REF!</v>
      </c>
      <c r="O13" s="226" t="e">
        <f t="shared" ca="1" si="12"/>
        <v>#REF!</v>
      </c>
      <c r="P13" s="226" t="e">
        <f t="shared" ca="1" si="13"/>
        <v>#REF!</v>
      </c>
      <c r="Q13" s="220" t="e">
        <f t="shared" ca="1" si="14"/>
        <v>#REF!</v>
      </c>
      <c r="U13" s="196"/>
    </row>
    <row r="14" spans="1:21">
      <c r="A14" s="143"/>
      <c r="B14" s="223">
        <f t="shared" si="0"/>
        <v>10</v>
      </c>
      <c r="C14" s="144"/>
      <c r="D14" s="224" t="e">
        <f ca="1">IF(E14="",0,VLOOKUP(E14,事業名リスト!$A$2:$B$13,2,FALSE))</f>
        <v>#REF!</v>
      </c>
      <c r="E14" s="225" t="e">
        <f t="shared" ca="1" si="3"/>
        <v>#REF!</v>
      </c>
      <c r="F14" s="224" t="e">
        <f ca="1">IF(G14="",0,VALUE(IF(D14=4,4,"")&amp;VLOOKUP(G14,事業名リスト!$D$2:$E$20,2,FALSE)))</f>
        <v>#REF!</v>
      </c>
      <c r="G14" s="225" t="e">
        <f t="shared" ca="1" si="4"/>
        <v>#REF!</v>
      </c>
      <c r="H14" s="225" t="e">
        <f t="shared" ca="1" si="5"/>
        <v>#REF!</v>
      </c>
      <c r="I14" s="224" t="e">
        <f t="shared" ca="1" si="6"/>
        <v>#REF!</v>
      </c>
      <c r="J14" s="224" t="e">
        <f t="shared" ca="1" si="7"/>
        <v>#REF!</v>
      </c>
      <c r="K14" s="224" t="e">
        <f t="shared" ca="1" si="8"/>
        <v>#REF!</v>
      </c>
      <c r="L14" s="226" t="e">
        <f t="shared" ca="1" si="9"/>
        <v>#REF!</v>
      </c>
      <c r="M14" s="226" t="e">
        <f t="shared" ca="1" si="10"/>
        <v>#REF!</v>
      </c>
      <c r="N14" s="226" t="e">
        <f t="shared" ca="1" si="11"/>
        <v>#REF!</v>
      </c>
      <c r="O14" s="226" t="e">
        <f t="shared" ca="1" si="12"/>
        <v>#REF!</v>
      </c>
      <c r="P14" s="226" t="e">
        <f t="shared" ca="1" si="13"/>
        <v>#REF!</v>
      </c>
      <c r="Q14" s="220" t="e">
        <f t="shared" ca="1" si="14"/>
        <v>#REF!</v>
      </c>
      <c r="U14" s="196"/>
    </row>
    <row r="15" spans="1:21">
      <c r="A15" s="143"/>
      <c r="B15" s="223"/>
      <c r="C15" s="144"/>
      <c r="D15" s="227"/>
      <c r="E15" s="225"/>
      <c r="F15" s="227"/>
      <c r="G15" s="225"/>
      <c r="H15" s="225"/>
      <c r="I15" s="224"/>
      <c r="J15" s="224"/>
      <c r="K15" s="224"/>
      <c r="L15" s="226"/>
      <c r="M15" s="226"/>
      <c r="N15" s="226"/>
      <c r="O15" s="226"/>
      <c r="P15" s="226"/>
      <c r="Q15" s="224"/>
      <c r="U15" s="196"/>
    </row>
    <row r="16" spans="1:21">
      <c r="A16" s="143"/>
      <c r="B16" s="223"/>
      <c r="C16" s="144"/>
      <c r="D16" s="227"/>
      <c r="E16" s="225"/>
      <c r="F16" s="227"/>
      <c r="G16" s="225"/>
      <c r="H16" s="225"/>
      <c r="I16" s="224"/>
      <c r="J16" s="224"/>
      <c r="K16" s="224"/>
      <c r="L16" s="226"/>
      <c r="M16" s="226"/>
      <c r="N16" s="226"/>
      <c r="O16" s="226"/>
      <c r="P16" s="226"/>
      <c r="Q16" s="224"/>
      <c r="U16" s="196"/>
    </row>
    <row r="17" spans="1:21">
      <c r="A17" s="143"/>
      <c r="B17" s="223"/>
      <c r="C17" s="144"/>
      <c r="D17" s="227"/>
      <c r="E17" s="225"/>
      <c r="F17" s="227"/>
      <c r="G17" s="225"/>
      <c r="H17" s="225"/>
      <c r="I17" s="224"/>
      <c r="J17" s="224"/>
      <c r="K17" s="224"/>
      <c r="L17" s="226"/>
      <c r="M17" s="226"/>
      <c r="N17" s="226"/>
      <c r="O17" s="226"/>
      <c r="P17" s="226"/>
      <c r="Q17" s="224"/>
      <c r="U17" s="196"/>
    </row>
    <row r="18" spans="1:21">
      <c r="A18" s="143"/>
      <c r="B18" s="223"/>
      <c r="C18" s="144"/>
      <c r="D18" s="227"/>
      <c r="E18" s="225"/>
      <c r="F18" s="227"/>
      <c r="G18" s="225"/>
      <c r="H18" s="225"/>
      <c r="I18" s="224"/>
      <c r="J18" s="224"/>
      <c r="K18" s="224"/>
      <c r="L18" s="226"/>
      <c r="M18" s="226"/>
      <c r="N18" s="226"/>
      <c r="O18" s="226"/>
      <c r="P18" s="226"/>
      <c r="Q18" s="224"/>
      <c r="U18" s="196"/>
    </row>
    <row r="19" spans="1:21">
      <c r="A19" s="143"/>
      <c r="B19" s="223"/>
      <c r="C19" s="144"/>
      <c r="D19" s="227"/>
      <c r="E19" s="225"/>
      <c r="F19" s="227"/>
      <c r="G19" s="225"/>
      <c r="H19" s="225"/>
      <c r="I19" s="224"/>
      <c r="J19" s="224"/>
      <c r="K19" s="224"/>
      <c r="L19" s="226"/>
      <c r="M19" s="226"/>
      <c r="N19" s="226"/>
      <c r="O19" s="226"/>
      <c r="P19" s="226"/>
      <c r="Q19" s="224"/>
      <c r="U19" s="196"/>
    </row>
    <row r="20" spans="1:21">
      <c r="A20" s="143"/>
      <c r="B20" s="223"/>
      <c r="C20" s="144"/>
      <c r="D20" s="227"/>
      <c r="E20" s="225"/>
      <c r="F20" s="227"/>
      <c r="G20" s="225"/>
      <c r="H20" s="225"/>
      <c r="I20" s="224"/>
      <c r="J20" s="224"/>
      <c r="K20" s="224"/>
      <c r="L20" s="226"/>
      <c r="M20" s="226"/>
      <c r="N20" s="226"/>
      <c r="O20" s="226"/>
      <c r="P20" s="226"/>
      <c r="Q20" s="224"/>
      <c r="U20" s="196"/>
    </row>
    <row r="21" spans="1:21">
      <c r="A21" s="143"/>
      <c r="B21" s="223"/>
      <c r="C21" s="144"/>
      <c r="D21" s="227"/>
      <c r="E21" s="225"/>
      <c r="F21" s="227"/>
      <c r="G21" s="225"/>
      <c r="H21" s="225"/>
      <c r="I21" s="224"/>
      <c r="J21" s="224"/>
      <c r="K21" s="224"/>
      <c r="L21" s="226"/>
      <c r="M21" s="226"/>
      <c r="N21" s="226"/>
      <c r="O21" s="226"/>
      <c r="P21" s="226"/>
      <c r="Q21" s="224"/>
    </row>
    <row r="22" spans="1:21">
      <c r="A22" s="143"/>
      <c r="B22" s="223"/>
      <c r="C22" s="144"/>
      <c r="D22" s="227"/>
      <c r="E22" s="225"/>
      <c r="F22" s="227"/>
      <c r="G22" s="225"/>
      <c r="H22" s="225"/>
      <c r="I22" s="224"/>
      <c r="J22" s="224"/>
      <c r="K22" s="224"/>
      <c r="L22" s="226"/>
      <c r="M22" s="226"/>
      <c r="N22" s="226"/>
      <c r="O22" s="226"/>
      <c r="P22" s="226"/>
      <c r="Q22" s="224"/>
    </row>
    <row r="23" spans="1:21">
      <c r="A23" s="143"/>
      <c r="B23" s="223"/>
      <c r="C23" s="144"/>
      <c r="D23" s="227"/>
      <c r="E23" s="225"/>
      <c r="F23" s="227"/>
      <c r="G23" s="225"/>
      <c r="H23" s="225"/>
      <c r="I23" s="224"/>
      <c r="J23" s="224"/>
      <c r="K23" s="224"/>
      <c r="L23" s="226"/>
      <c r="M23" s="226"/>
      <c r="N23" s="226"/>
      <c r="O23" s="226"/>
      <c r="P23" s="226"/>
      <c r="Q23" s="224"/>
    </row>
    <row r="24" spans="1:21">
      <c r="A24" s="143"/>
      <c r="B24" s="223"/>
      <c r="C24" s="144"/>
      <c r="D24" s="227"/>
      <c r="E24" s="225"/>
      <c r="F24" s="227"/>
      <c r="G24" s="225"/>
      <c r="H24" s="225"/>
      <c r="I24" s="224"/>
      <c r="J24" s="224"/>
      <c r="K24" s="224"/>
      <c r="L24" s="226"/>
      <c r="M24" s="226"/>
      <c r="N24" s="226"/>
      <c r="O24" s="226"/>
      <c r="P24" s="226"/>
      <c r="Q24" s="224"/>
    </row>
    <row r="25" spans="1:21">
      <c r="A25" s="143"/>
      <c r="B25" s="223"/>
      <c r="C25" s="144"/>
      <c r="D25" s="227"/>
      <c r="E25" s="225"/>
      <c r="F25" s="227"/>
      <c r="G25" s="225"/>
      <c r="H25" s="225"/>
      <c r="I25" s="224"/>
      <c r="J25" s="224"/>
      <c r="K25" s="224"/>
      <c r="L25" s="226"/>
      <c r="M25" s="226"/>
      <c r="N25" s="226"/>
      <c r="O25" s="226"/>
      <c r="P25" s="226"/>
      <c r="Q25" s="224"/>
    </row>
    <row r="26" spans="1:21">
      <c r="A26" s="143"/>
      <c r="B26" s="223"/>
      <c r="C26" s="144"/>
      <c r="D26" s="227"/>
      <c r="E26" s="225"/>
      <c r="F26" s="227"/>
      <c r="G26" s="225"/>
      <c r="H26" s="225"/>
      <c r="I26" s="224"/>
      <c r="J26" s="224"/>
      <c r="K26" s="224"/>
      <c r="L26" s="226"/>
      <c r="M26" s="226"/>
      <c r="N26" s="226"/>
      <c r="O26" s="226"/>
      <c r="P26" s="226"/>
      <c r="Q26" s="224"/>
    </row>
    <row r="27" spans="1:21">
      <c r="A27" s="143"/>
      <c r="B27" s="223"/>
      <c r="C27" s="144"/>
      <c r="D27" s="227"/>
      <c r="E27" s="225"/>
      <c r="F27" s="227"/>
      <c r="G27" s="225"/>
      <c r="H27" s="225"/>
      <c r="I27" s="224"/>
      <c r="J27" s="224"/>
      <c r="K27" s="224"/>
      <c r="L27" s="226"/>
      <c r="M27" s="226"/>
      <c r="N27" s="226"/>
      <c r="O27" s="226"/>
      <c r="P27" s="226"/>
      <c r="Q27" s="224"/>
    </row>
    <row r="28" spans="1:21">
      <c r="A28" s="143"/>
      <c r="B28" s="223"/>
      <c r="C28" s="144"/>
      <c r="D28" s="227"/>
      <c r="E28" s="225"/>
      <c r="F28" s="227"/>
      <c r="G28" s="225"/>
      <c r="H28" s="225"/>
      <c r="I28" s="224"/>
      <c r="J28" s="224"/>
      <c r="K28" s="224"/>
      <c r="L28" s="226"/>
      <c r="M28" s="226"/>
      <c r="N28" s="226"/>
      <c r="O28" s="226"/>
      <c r="P28" s="226"/>
      <c r="Q28" s="224"/>
    </row>
    <row r="29" spans="1:21">
      <c r="A29" s="143"/>
      <c r="B29" s="223"/>
      <c r="C29" s="144"/>
      <c r="D29" s="227"/>
      <c r="E29" s="225"/>
      <c r="F29" s="227"/>
      <c r="G29" s="225"/>
      <c r="H29" s="225"/>
      <c r="I29" s="224"/>
      <c r="J29" s="224"/>
      <c r="K29" s="224"/>
      <c r="L29" s="226"/>
      <c r="M29" s="226"/>
      <c r="N29" s="226"/>
      <c r="O29" s="226"/>
      <c r="P29" s="226"/>
      <c r="Q29" s="224"/>
    </row>
    <row r="30" spans="1:21">
      <c r="A30" s="143"/>
      <c r="B30" s="223"/>
      <c r="C30" s="144"/>
      <c r="D30" s="227"/>
      <c r="E30" s="225"/>
      <c r="F30" s="227"/>
      <c r="G30" s="225"/>
      <c r="H30" s="225"/>
      <c r="I30" s="224"/>
      <c r="J30" s="224"/>
      <c r="K30" s="224"/>
      <c r="L30" s="226"/>
      <c r="M30" s="226"/>
      <c r="N30" s="226"/>
      <c r="O30" s="226"/>
      <c r="P30" s="226"/>
      <c r="Q30" s="224"/>
    </row>
    <row r="31" spans="1:21">
      <c r="A31" s="143"/>
      <c r="B31" s="223"/>
      <c r="C31" s="144"/>
      <c r="D31" s="227"/>
      <c r="E31" s="225"/>
      <c r="F31" s="227"/>
      <c r="G31" s="225"/>
      <c r="H31" s="225"/>
      <c r="I31" s="224"/>
      <c r="J31" s="224"/>
      <c r="K31" s="224"/>
      <c r="L31" s="226"/>
      <c r="M31" s="226"/>
      <c r="N31" s="226"/>
      <c r="O31" s="226"/>
      <c r="P31" s="226"/>
      <c r="Q31" s="224"/>
    </row>
    <row r="32" spans="1:21">
      <c r="A32" s="143"/>
      <c r="B32" s="223"/>
      <c r="C32" s="144"/>
      <c r="D32" s="227"/>
      <c r="E32" s="225"/>
      <c r="F32" s="227"/>
      <c r="G32" s="225"/>
      <c r="H32" s="225"/>
      <c r="I32" s="224"/>
      <c r="J32" s="224"/>
      <c r="K32" s="224"/>
      <c r="L32" s="226"/>
      <c r="M32" s="226"/>
      <c r="N32" s="226"/>
      <c r="O32" s="226"/>
      <c r="P32" s="226"/>
      <c r="Q32" s="224"/>
    </row>
    <row r="33" spans="1:17">
      <c r="A33" s="143"/>
      <c r="B33" s="223"/>
      <c r="C33" s="144"/>
      <c r="D33" s="227"/>
      <c r="E33" s="225"/>
      <c r="F33" s="227"/>
      <c r="G33" s="225"/>
      <c r="H33" s="225"/>
      <c r="I33" s="224"/>
      <c r="J33" s="224"/>
      <c r="K33" s="224"/>
      <c r="L33" s="226"/>
      <c r="M33" s="226"/>
      <c r="N33" s="226"/>
      <c r="O33" s="226"/>
      <c r="P33" s="226"/>
      <c r="Q33" s="224"/>
    </row>
    <row r="34" spans="1:17">
      <c r="A34" s="143"/>
      <c r="B34" s="223"/>
      <c r="C34" s="144"/>
      <c r="D34" s="227"/>
      <c r="E34" s="225"/>
      <c r="F34" s="227"/>
      <c r="G34" s="225"/>
      <c r="H34" s="225"/>
      <c r="I34" s="224"/>
      <c r="J34" s="224"/>
      <c r="K34" s="224"/>
      <c r="L34" s="226"/>
      <c r="M34" s="226"/>
      <c r="N34" s="226"/>
      <c r="O34" s="226"/>
      <c r="P34" s="226"/>
      <c r="Q34" s="224"/>
    </row>
    <row r="35" spans="1:17">
      <c r="A35" s="143"/>
      <c r="B35" s="223"/>
      <c r="C35" s="144"/>
      <c r="D35" s="227"/>
      <c r="E35" s="225"/>
      <c r="F35" s="227"/>
      <c r="G35" s="225"/>
      <c r="H35" s="225"/>
      <c r="I35" s="224"/>
      <c r="J35" s="224"/>
      <c r="K35" s="224"/>
      <c r="L35" s="226"/>
      <c r="M35" s="226"/>
      <c r="N35" s="226"/>
      <c r="O35" s="226"/>
      <c r="P35" s="226"/>
      <c r="Q35" s="224"/>
    </row>
    <row r="36" spans="1:17">
      <c r="A36" s="143"/>
      <c r="B36" s="223"/>
      <c r="C36" s="144"/>
      <c r="D36" s="227"/>
      <c r="E36" s="225"/>
      <c r="F36" s="227"/>
      <c r="G36" s="225"/>
      <c r="H36" s="225"/>
      <c r="I36" s="224"/>
      <c r="J36" s="224"/>
      <c r="K36" s="224"/>
      <c r="L36" s="226"/>
      <c r="M36" s="226"/>
      <c r="N36" s="226"/>
      <c r="O36" s="226"/>
      <c r="P36" s="226"/>
      <c r="Q36" s="224"/>
    </row>
    <row r="37" spans="1:17">
      <c r="A37" s="143"/>
      <c r="B37" s="223"/>
      <c r="C37" s="144"/>
      <c r="D37" s="227"/>
      <c r="E37" s="225"/>
      <c r="F37" s="227"/>
      <c r="G37" s="225"/>
      <c r="H37" s="225"/>
      <c r="I37" s="224"/>
      <c r="J37" s="224"/>
      <c r="K37" s="224"/>
      <c r="L37" s="226"/>
      <c r="M37" s="226"/>
      <c r="N37" s="226"/>
      <c r="O37" s="226"/>
      <c r="P37" s="226"/>
      <c r="Q37" s="224"/>
    </row>
    <row r="38" spans="1:17">
      <c r="A38" s="143"/>
      <c r="B38" s="223"/>
      <c r="C38" s="144"/>
      <c r="D38" s="227"/>
      <c r="E38" s="225"/>
      <c r="F38" s="227"/>
      <c r="G38" s="225"/>
      <c r="H38" s="225"/>
      <c r="I38" s="224"/>
      <c r="J38" s="224"/>
      <c r="K38" s="224"/>
      <c r="L38" s="226"/>
      <c r="M38" s="226"/>
      <c r="N38" s="226"/>
      <c r="O38" s="226"/>
      <c r="P38" s="226"/>
      <c r="Q38" s="224"/>
    </row>
    <row r="39" spans="1:17">
      <c r="A39" s="143"/>
      <c r="B39" s="223"/>
      <c r="C39" s="144"/>
      <c r="D39" s="227"/>
      <c r="E39" s="225"/>
      <c r="F39" s="227"/>
      <c r="G39" s="225"/>
      <c r="H39" s="225"/>
      <c r="I39" s="224"/>
      <c r="J39" s="224"/>
      <c r="K39" s="224"/>
      <c r="L39" s="226"/>
      <c r="M39" s="226"/>
      <c r="N39" s="226"/>
      <c r="O39" s="226"/>
      <c r="P39" s="226"/>
      <c r="Q39" s="224"/>
    </row>
    <row r="40" spans="1:17">
      <c r="A40" s="143"/>
      <c r="B40" s="223"/>
      <c r="C40" s="144"/>
      <c r="D40" s="227"/>
      <c r="E40" s="225"/>
      <c r="F40" s="227"/>
      <c r="G40" s="225"/>
      <c r="H40" s="225"/>
      <c r="I40" s="224"/>
      <c r="J40" s="224"/>
      <c r="K40" s="224"/>
      <c r="L40" s="226"/>
      <c r="M40" s="226"/>
      <c r="N40" s="226"/>
      <c r="O40" s="226"/>
      <c r="P40" s="226"/>
      <c r="Q40" s="224"/>
    </row>
    <row r="41" spans="1:17">
      <c r="A41" s="143"/>
      <c r="B41" s="223"/>
      <c r="C41" s="144"/>
      <c r="D41" s="227"/>
      <c r="E41" s="225"/>
      <c r="F41" s="227"/>
      <c r="G41" s="225"/>
      <c r="H41" s="225"/>
      <c r="I41" s="224"/>
      <c r="J41" s="224"/>
      <c r="K41" s="224"/>
      <c r="L41" s="226"/>
      <c r="M41" s="226"/>
      <c r="N41" s="226"/>
      <c r="O41" s="226"/>
      <c r="P41" s="226"/>
      <c r="Q41" s="224"/>
    </row>
    <row r="42" spans="1:17">
      <c r="A42" s="143"/>
      <c r="B42" s="223"/>
      <c r="C42" s="144"/>
      <c r="D42" s="227"/>
      <c r="E42" s="225"/>
      <c r="F42" s="227"/>
      <c r="G42" s="225"/>
      <c r="H42" s="225"/>
      <c r="I42" s="224"/>
      <c r="J42" s="224"/>
      <c r="K42" s="224"/>
      <c r="L42" s="226"/>
      <c r="M42" s="226"/>
      <c r="N42" s="226"/>
      <c r="O42" s="226"/>
      <c r="P42" s="226"/>
      <c r="Q42" s="224"/>
    </row>
    <row r="43" spans="1:17">
      <c r="A43" s="143"/>
      <c r="B43" s="223"/>
      <c r="C43" s="144"/>
      <c r="D43" s="227"/>
      <c r="E43" s="225"/>
      <c r="F43" s="227"/>
      <c r="G43" s="225"/>
      <c r="H43" s="225"/>
      <c r="I43" s="224"/>
      <c r="J43" s="224"/>
      <c r="K43" s="224"/>
      <c r="L43" s="226"/>
      <c r="M43" s="226"/>
      <c r="N43" s="226"/>
      <c r="O43" s="226"/>
      <c r="P43" s="226"/>
      <c r="Q43" s="224"/>
    </row>
    <row r="44" spans="1:17">
      <c r="A44" s="143"/>
      <c r="B44" s="223"/>
      <c r="C44" s="144"/>
      <c r="D44" s="227"/>
      <c r="E44" s="225"/>
      <c r="F44" s="227"/>
      <c r="G44" s="225"/>
      <c r="H44" s="225"/>
      <c r="I44" s="224"/>
      <c r="J44" s="224"/>
      <c r="K44" s="224"/>
      <c r="L44" s="226"/>
      <c r="M44" s="226"/>
      <c r="N44" s="226"/>
      <c r="O44" s="226"/>
      <c r="P44" s="226"/>
      <c r="Q44" s="224"/>
    </row>
    <row r="45" spans="1:17">
      <c r="A45" s="143"/>
      <c r="B45" s="223"/>
      <c r="C45" s="144"/>
      <c r="D45" s="227"/>
      <c r="E45" s="225"/>
      <c r="F45" s="227"/>
      <c r="G45" s="225"/>
      <c r="H45" s="225"/>
      <c r="I45" s="224"/>
      <c r="J45" s="224"/>
      <c r="K45" s="224"/>
      <c r="L45" s="226"/>
      <c r="M45" s="226"/>
      <c r="N45" s="226"/>
      <c r="O45" s="226"/>
      <c r="P45" s="226"/>
      <c r="Q45" s="224"/>
    </row>
    <row r="46" spans="1:17">
      <c r="A46" s="143"/>
      <c r="B46" s="223"/>
      <c r="C46" s="144"/>
      <c r="D46" s="227"/>
      <c r="E46" s="225"/>
      <c r="F46" s="227"/>
      <c r="G46" s="225"/>
      <c r="H46" s="225"/>
      <c r="I46" s="224"/>
      <c r="J46" s="224"/>
      <c r="K46" s="224"/>
      <c r="L46" s="226"/>
      <c r="M46" s="226"/>
      <c r="N46" s="226"/>
      <c r="O46" s="226"/>
      <c r="P46" s="226"/>
      <c r="Q46" s="224"/>
    </row>
    <row r="47" spans="1:17">
      <c r="A47" s="143"/>
      <c r="B47" s="223"/>
      <c r="C47" s="144"/>
      <c r="D47" s="227"/>
      <c r="E47" s="225"/>
      <c r="F47" s="227"/>
      <c r="G47" s="225"/>
      <c r="H47" s="225"/>
      <c r="I47" s="224"/>
      <c r="J47" s="224"/>
      <c r="K47" s="224"/>
      <c r="L47" s="226"/>
      <c r="M47" s="226"/>
      <c r="N47" s="226"/>
      <c r="O47" s="226"/>
      <c r="P47" s="226"/>
      <c r="Q47" s="224"/>
    </row>
    <row r="48" spans="1:17">
      <c r="A48" s="143"/>
      <c r="B48" s="223"/>
      <c r="C48" s="144"/>
      <c r="D48" s="227"/>
      <c r="E48" s="225"/>
      <c r="F48" s="227"/>
      <c r="G48" s="225"/>
      <c r="H48" s="225"/>
      <c r="I48" s="224"/>
      <c r="J48" s="224"/>
      <c r="K48" s="224"/>
      <c r="L48" s="226"/>
      <c r="M48" s="226"/>
      <c r="N48" s="226"/>
      <c r="O48" s="226"/>
      <c r="P48" s="226"/>
      <c r="Q48" s="224"/>
    </row>
    <row r="49" spans="1:17">
      <c r="A49" s="143"/>
      <c r="B49" s="223"/>
      <c r="C49" s="144"/>
      <c r="D49" s="227"/>
      <c r="E49" s="225"/>
      <c r="F49" s="227"/>
      <c r="G49" s="225"/>
      <c r="H49" s="225"/>
      <c r="I49" s="224"/>
      <c r="J49" s="224"/>
      <c r="K49" s="224"/>
      <c r="L49" s="226"/>
      <c r="M49" s="226"/>
      <c r="N49" s="226"/>
      <c r="O49" s="226"/>
      <c r="P49" s="226"/>
      <c r="Q49" s="224"/>
    </row>
    <row r="50" spans="1:17">
      <c r="A50" s="143"/>
      <c r="B50" s="223"/>
      <c r="C50" s="144"/>
      <c r="D50" s="227"/>
      <c r="E50" s="225"/>
      <c r="F50" s="227"/>
      <c r="G50" s="225"/>
      <c r="H50" s="225"/>
      <c r="I50" s="224"/>
      <c r="J50" s="224"/>
      <c r="K50" s="224"/>
      <c r="L50" s="226"/>
      <c r="M50" s="226"/>
      <c r="N50" s="226"/>
      <c r="O50" s="226"/>
      <c r="P50" s="226"/>
      <c r="Q50" s="224"/>
    </row>
    <row r="51" spans="1:17">
      <c r="A51" s="143"/>
      <c r="B51" s="223"/>
      <c r="C51" s="144"/>
      <c r="D51" s="227"/>
      <c r="E51" s="225"/>
      <c r="F51" s="227"/>
      <c r="G51" s="225"/>
      <c r="H51" s="225"/>
      <c r="I51" s="224"/>
      <c r="J51" s="224"/>
      <c r="K51" s="224"/>
      <c r="L51" s="226"/>
      <c r="M51" s="226"/>
      <c r="N51" s="226"/>
      <c r="O51" s="226"/>
      <c r="P51" s="226"/>
      <c r="Q51" s="224"/>
    </row>
    <row r="52" spans="1:17">
      <c r="A52" s="143"/>
      <c r="B52" s="223"/>
      <c r="C52" s="144"/>
      <c r="D52" s="227"/>
      <c r="E52" s="225"/>
      <c r="F52" s="227"/>
      <c r="G52" s="225"/>
      <c r="H52" s="225"/>
      <c r="I52" s="224"/>
      <c r="J52" s="224"/>
      <c r="K52" s="224"/>
      <c r="L52" s="226"/>
      <c r="M52" s="226"/>
      <c r="N52" s="226"/>
      <c r="O52" s="226"/>
      <c r="P52" s="226"/>
      <c r="Q52" s="224"/>
    </row>
    <row r="53" spans="1:17">
      <c r="A53" s="143"/>
      <c r="B53" s="223"/>
      <c r="C53" s="144"/>
      <c r="D53" s="227"/>
      <c r="E53" s="225"/>
      <c r="F53" s="227"/>
      <c r="G53" s="225"/>
      <c r="H53" s="225"/>
      <c r="I53" s="224"/>
      <c r="J53" s="224"/>
      <c r="K53" s="224"/>
      <c r="L53" s="226"/>
      <c r="M53" s="226"/>
      <c r="N53" s="226"/>
      <c r="O53" s="226"/>
      <c r="P53" s="226"/>
      <c r="Q53" s="224"/>
    </row>
    <row r="54" spans="1:17">
      <c r="A54" s="143"/>
      <c r="B54" s="223"/>
      <c r="C54" s="144"/>
      <c r="D54" s="227"/>
      <c r="E54" s="225"/>
      <c r="F54" s="227"/>
      <c r="G54" s="225"/>
      <c r="H54" s="225"/>
      <c r="I54" s="224"/>
      <c r="J54" s="224"/>
      <c r="K54" s="224"/>
      <c r="L54" s="226"/>
      <c r="M54" s="226"/>
      <c r="N54" s="226"/>
      <c r="O54" s="226"/>
      <c r="P54" s="226"/>
      <c r="Q54" s="224"/>
    </row>
    <row r="55" spans="1:17">
      <c r="A55" s="143"/>
      <c r="B55" s="223"/>
      <c r="C55" s="144"/>
      <c r="D55" s="227"/>
      <c r="E55" s="225"/>
      <c r="F55" s="227"/>
      <c r="G55" s="225"/>
      <c r="H55" s="225"/>
      <c r="I55" s="224"/>
      <c r="J55" s="224"/>
      <c r="K55" s="224"/>
      <c r="L55" s="226"/>
      <c r="M55" s="226"/>
      <c r="N55" s="226"/>
      <c r="O55" s="226"/>
      <c r="P55" s="226"/>
      <c r="Q55" s="224"/>
    </row>
    <row r="56" spans="1:17">
      <c r="A56" s="143"/>
      <c r="B56" s="223"/>
      <c r="C56" s="144"/>
      <c r="D56" s="227"/>
      <c r="E56" s="225"/>
      <c r="F56" s="227"/>
      <c r="G56" s="225"/>
      <c r="H56" s="225"/>
      <c r="I56" s="224"/>
      <c r="J56" s="224"/>
      <c r="K56" s="224"/>
      <c r="L56" s="226"/>
      <c r="M56" s="226"/>
      <c r="N56" s="226"/>
      <c r="O56" s="226"/>
      <c r="P56" s="226"/>
      <c r="Q56" s="224"/>
    </row>
    <row r="57" spans="1:17">
      <c r="A57" s="143"/>
      <c r="B57" s="223"/>
      <c r="C57" s="144"/>
      <c r="D57" s="227"/>
      <c r="E57" s="225"/>
      <c r="F57" s="227"/>
      <c r="G57" s="225"/>
      <c r="H57" s="225"/>
      <c r="I57" s="224"/>
      <c r="J57" s="224"/>
      <c r="K57" s="224"/>
      <c r="L57" s="226"/>
      <c r="M57" s="226"/>
      <c r="N57" s="226"/>
      <c r="O57" s="226"/>
      <c r="P57" s="226"/>
      <c r="Q57" s="224"/>
    </row>
    <row r="58" spans="1:17">
      <c r="A58" s="143"/>
      <c r="B58" s="223"/>
      <c r="C58" s="144"/>
      <c r="D58" s="227"/>
      <c r="E58" s="225"/>
      <c r="F58" s="227"/>
      <c r="G58" s="225"/>
      <c r="H58" s="225"/>
      <c r="I58" s="224"/>
      <c r="J58" s="224"/>
      <c r="K58" s="224"/>
      <c r="L58" s="226"/>
      <c r="M58" s="226"/>
      <c r="N58" s="226"/>
      <c r="O58" s="226"/>
      <c r="P58" s="226"/>
      <c r="Q58" s="224"/>
    </row>
    <row r="59" spans="1:17">
      <c r="A59" s="143"/>
      <c r="B59" s="223"/>
      <c r="C59" s="144"/>
      <c r="D59" s="227"/>
      <c r="E59" s="225"/>
      <c r="F59" s="227"/>
      <c r="G59" s="225"/>
      <c r="H59" s="225"/>
      <c r="I59" s="224"/>
      <c r="J59" s="224"/>
      <c r="K59" s="224"/>
      <c r="L59" s="226"/>
      <c r="M59" s="226"/>
      <c r="N59" s="226"/>
      <c r="O59" s="226"/>
      <c r="P59" s="226"/>
      <c r="Q59" s="224"/>
    </row>
    <row r="60" spans="1:17">
      <c r="A60" s="143"/>
      <c r="B60" s="223"/>
      <c r="C60" s="144"/>
      <c r="D60" s="227"/>
      <c r="E60" s="225"/>
      <c r="F60" s="227"/>
      <c r="G60" s="225"/>
      <c r="H60" s="225"/>
      <c r="I60" s="224"/>
      <c r="J60" s="224"/>
      <c r="K60" s="224"/>
      <c r="L60" s="226"/>
      <c r="M60" s="226"/>
      <c r="N60" s="226"/>
      <c r="O60" s="226"/>
      <c r="P60" s="226"/>
      <c r="Q60" s="224"/>
    </row>
    <row r="61" spans="1:17">
      <c r="A61" s="143"/>
      <c r="B61" s="223"/>
      <c r="C61" s="144"/>
      <c r="D61" s="227"/>
      <c r="E61" s="225"/>
      <c r="F61" s="227"/>
      <c r="G61" s="225"/>
      <c r="H61" s="225"/>
      <c r="I61" s="224"/>
      <c r="J61" s="224"/>
      <c r="K61" s="224"/>
      <c r="L61" s="226"/>
      <c r="M61" s="226"/>
      <c r="N61" s="226"/>
      <c r="O61" s="226"/>
      <c r="P61" s="226"/>
      <c r="Q61" s="224"/>
    </row>
    <row r="62" spans="1:17">
      <c r="A62" s="143"/>
      <c r="B62" s="223"/>
      <c r="C62" s="144"/>
      <c r="D62" s="227"/>
      <c r="E62" s="225"/>
      <c r="F62" s="227"/>
      <c r="G62" s="225"/>
      <c r="H62" s="225"/>
      <c r="I62" s="224"/>
      <c r="J62" s="224"/>
      <c r="K62" s="224"/>
      <c r="L62" s="226"/>
      <c r="M62" s="226"/>
      <c r="N62" s="226"/>
      <c r="O62" s="226"/>
      <c r="P62" s="226"/>
      <c r="Q62" s="224"/>
    </row>
    <row r="63" spans="1:17">
      <c r="A63" s="143"/>
      <c r="B63" s="223"/>
      <c r="C63" s="144"/>
      <c r="D63" s="227"/>
      <c r="E63" s="225"/>
      <c r="F63" s="227"/>
      <c r="G63" s="225"/>
      <c r="H63" s="225"/>
      <c r="I63" s="224"/>
      <c r="J63" s="224"/>
      <c r="K63" s="224"/>
      <c r="L63" s="226"/>
      <c r="M63" s="226"/>
      <c r="N63" s="226"/>
      <c r="O63" s="226"/>
      <c r="P63" s="226"/>
      <c r="Q63" s="224"/>
    </row>
    <row r="64" spans="1:17">
      <c r="A64" s="143"/>
      <c r="B64" s="223"/>
      <c r="C64" s="144"/>
      <c r="D64" s="227"/>
      <c r="E64" s="225"/>
      <c r="F64" s="227"/>
      <c r="G64" s="225"/>
      <c r="H64" s="225"/>
      <c r="I64" s="224"/>
      <c r="J64" s="224"/>
      <c r="K64" s="224"/>
      <c r="L64" s="226"/>
      <c r="M64" s="226"/>
      <c r="N64" s="226"/>
      <c r="O64" s="226"/>
      <c r="P64" s="226"/>
      <c r="Q64" s="224"/>
    </row>
    <row r="65" spans="1:17">
      <c r="A65" s="143"/>
      <c r="B65" s="223"/>
      <c r="C65" s="144"/>
      <c r="D65" s="227"/>
      <c r="E65" s="225"/>
      <c r="F65" s="227"/>
      <c r="G65" s="225"/>
      <c r="H65" s="225"/>
      <c r="I65" s="224"/>
      <c r="J65" s="224"/>
      <c r="K65" s="224"/>
      <c r="L65" s="226"/>
      <c r="M65" s="226"/>
      <c r="N65" s="226"/>
      <c r="O65" s="226"/>
      <c r="P65" s="226"/>
      <c r="Q65" s="224"/>
    </row>
    <row r="66" spans="1:17">
      <c r="A66" s="143"/>
      <c r="B66" s="223"/>
      <c r="C66" s="144"/>
      <c r="D66" s="227"/>
      <c r="E66" s="225"/>
      <c r="F66" s="227"/>
      <c r="G66" s="225"/>
      <c r="H66" s="225"/>
      <c r="I66" s="224"/>
      <c r="J66" s="224"/>
      <c r="K66" s="224"/>
      <c r="L66" s="226"/>
      <c r="M66" s="226"/>
      <c r="N66" s="226"/>
      <c r="O66" s="226"/>
      <c r="P66" s="226"/>
      <c r="Q66" s="224"/>
    </row>
    <row r="67" spans="1:17">
      <c r="A67" s="143"/>
      <c r="B67" s="223"/>
      <c r="C67" s="144"/>
      <c r="D67" s="227"/>
      <c r="E67" s="225"/>
      <c r="F67" s="227"/>
      <c r="G67" s="225"/>
      <c r="H67" s="225"/>
      <c r="I67" s="224"/>
      <c r="J67" s="224"/>
      <c r="K67" s="224"/>
      <c r="L67" s="226"/>
      <c r="M67" s="226"/>
      <c r="N67" s="226"/>
      <c r="O67" s="226"/>
      <c r="P67" s="226"/>
      <c r="Q67" s="224"/>
    </row>
    <row r="68" spans="1:17">
      <c r="A68" s="143"/>
      <c r="B68" s="223"/>
      <c r="C68" s="144"/>
      <c r="D68" s="227"/>
      <c r="E68" s="225"/>
      <c r="F68" s="227"/>
      <c r="G68" s="225"/>
      <c r="H68" s="225"/>
      <c r="I68" s="224"/>
      <c r="J68" s="224"/>
      <c r="K68" s="224"/>
      <c r="L68" s="226"/>
      <c r="M68" s="226"/>
      <c r="N68" s="226"/>
      <c r="O68" s="226"/>
      <c r="P68" s="226"/>
      <c r="Q68" s="224"/>
    </row>
    <row r="69" spans="1:17">
      <c r="A69" s="143"/>
      <c r="B69" s="223"/>
      <c r="C69" s="144"/>
      <c r="D69" s="227"/>
      <c r="E69" s="225"/>
      <c r="F69" s="227"/>
      <c r="G69" s="225"/>
      <c r="H69" s="225"/>
      <c r="I69" s="224"/>
      <c r="J69" s="224"/>
      <c r="K69" s="224"/>
      <c r="L69" s="226"/>
      <c r="M69" s="226"/>
      <c r="N69" s="226"/>
      <c r="O69" s="226"/>
      <c r="P69" s="226"/>
      <c r="Q69" s="224"/>
    </row>
    <row r="70" spans="1:17">
      <c r="A70" s="143"/>
      <c r="B70" s="223"/>
      <c r="C70" s="144"/>
      <c r="D70" s="227"/>
      <c r="E70" s="225"/>
      <c r="F70" s="227"/>
      <c r="G70" s="225"/>
      <c r="H70" s="225"/>
      <c r="I70" s="224"/>
      <c r="J70" s="224"/>
      <c r="K70" s="224"/>
      <c r="L70" s="226"/>
      <c r="M70" s="226"/>
      <c r="N70" s="226"/>
      <c r="O70" s="226"/>
      <c r="P70" s="226"/>
      <c r="Q70" s="224"/>
    </row>
    <row r="71" spans="1:17">
      <c r="A71" s="143"/>
      <c r="B71" s="223"/>
      <c r="C71" s="144"/>
      <c r="D71" s="227"/>
      <c r="E71" s="225"/>
      <c r="F71" s="227"/>
      <c r="G71" s="225"/>
      <c r="H71" s="225"/>
      <c r="I71" s="224"/>
      <c r="J71" s="224"/>
      <c r="K71" s="224"/>
      <c r="L71" s="226"/>
      <c r="M71" s="226"/>
      <c r="N71" s="226"/>
      <c r="O71" s="226"/>
      <c r="P71" s="226"/>
      <c r="Q71" s="224"/>
    </row>
    <row r="72" spans="1:17">
      <c r="A72" s="143"/>
      <c r="B72" s="223"/>
      <c r="C72" s="144"/>
      <c r="D72" s="227"/>
      <c r="E72" s="225"/>
      <c r="F72" s="227"/>
      <c r="G72" s="225"/>
      <c r="H72" s="225"/>
      <c r="I72" s="224"/>
      <c r="J72" s="224"/>
      <c r="K72" s="224"/>
      <c r="L72" s="226"/>
      <c r="M72" s="226"/>
      <c r="N72" s="226"/>
      <c r="O72" s="226"/>
      <c r="P72" s="226"/>
      <c r="Q72" s="224"/>
    </row>
    <row r="73" spans="1:17">
      <c r="A73" s="143"/>
      <c r="B73" s="223"/>
      <c r="C73" s="144"/>
      <c r="D73" s="227"/>
      <c r="E73" s="225"/>
      <c r="F73" s="227"/>
      <c r="G73" s="225"/>
      <c r="H73" s="225"/>
      <c r="I73" s="224"/>
      <c r="J73" s="224"/>
      <c r="K73" s="224"/>
      <c r="L73" s="226"/>
      <c r="M73" s="226"/>
      <c r="N73" s="226"/>
      <c r="O73" s="226"/>
      <c r="P73" s="226"/>
      <c r="Q73" s="224"/>
    </row>
    <row r="74" spans="1:17">
      <c r="A74" s="143"/>
      <c r="B74" s="223"/>
      <c r="C74" s="144"/>
      <c r="D74" s="227"/>
      <c r="E74" s="225"/>
      <c r="F74" s="227"/>
      <c r="G74" s="225"/>
      <c r="H74" s="225"/>
      <c r="I74" s="224"/>
      <c r="J74" s="224"/>
      <c r="K74" s="224"/>
      <c r="L74" s="226"/>
      <c r="M74" s="226"/>
      <c r="N74" s="226"/>
      <c r="O74" s="226"/>
      <c r="P74" s="226"/>
      <c r="Q74" s="224"/>
    </row>
    <row r="75" spans="1:17">
      <c r="A75" s="143"/>
      <c r="B75" s="223"/>
      <c r="C75" s="144"/>
      <c r="D75" s="227"/>
      <c r="E75" s="225"/>
      <c r="F75" s="227"/>
      <c r="G75" s="225"/>
      <c r="H75" s="225"/>
      <c r="I75" s="224"/>
      <c r="J75" s="224"/>
      <c r="K75" s="224"/>
      <c r="L75" s="226"/>
      <c r="M75" s="226"/>
      <c r="N75" s="226"/>
      <c r="O75" s="226"/>
      <c r="P75" s="226"/>
      <c r="Q75" s="224"/>
    </row>
    <row r="76" spans="1:17">
      <c r="A76" s="143"/>
      <c r="B76" s="223"/>
      <c r="C76" s="144"/>
      <c r="D76" s="227"/>
      <c r="E76" s="225"/>
      <c r="F76" s="227"/>
      <c r="G76" s="225"/>
      <c r="H76" s="225"/>
      <c r="I76" s="224"/>
      <c r="J76" s="224"/>
      <c r="K76" s="224"/>
      <c r="L76" s="226"/>
      <c r="M76" s="226"/>
      <c r="N76" s="226"/>
      <c r="O76" s="226"/>
      <c r="P76" s="226"/>
      <c r="Q76" s="224"/>
    </row>
    <row r="77" spans="1:17">
      <c r="A77" s="143"/>
      <c r="B77" s="223"/>
      <c r="C77" s="144"/>
      <c r="D77" s="227"/>
      <c r="E77" s="225"/>
      <c r="F77" s="227"/>
      <c r="G77" s="225"/>
      <c r="H77" s="225"/>
      <c r="I77" s="224"/>
      <c r="J77" s="224"/>
      <c r="K77" s="224"/>
      <c r="L77" s="226"/>
      <c r="M77" s="226"/>
      <c r="N77" s="226"/>
      <c r="O77" s="226"/>
      <c r="P77" s="226"/>
      <c r="Q77" s="224"/>
    </row>
    <row r="78" spans="1:17">
      <c r="A78" s="143"/>
      <c r="B78" s="223"/>
      <c r="C78" s="144"/>
      <c r="D78" s="227"/>
      <c r="E78" s="225"/>
      <c r="F78" s="227"/>
      <c r="G78" s="225"/>
      <c r="H78" s="225"/>
      <c r="I78" s="224"/>
      <c r="J78" s="224"/>
      <c r="K78" s="224"/>
      <c r="L78" s="226"/>
      <c r="M78" s="226"/>
      <c r="N78" s="226"/>
      <c r="O78" s="226"/>
      <c r="P78" s="226"/>
      <c r="Q78" s="224"/>
    </row>
    <row r="79" spans="1:17">
      <c r="A79" s="143"/>
      <c r="B79" s="223"/>
      <c r="C79" s="144"/>
      <c r="D79" s="227"/>
      <c r="E79" s="225"/>
      <c r="F79" s="227"/>
      <c r="G79" s="225"/>
      <c r="H79" s="225"/>
      <c r="I79" s="224"/>
      <c r="J79" s="224"/>
      <c r="K79" s="224"/>
      <c r="L79" s="226"/>
      <c r="M79" s="226"/>
      <c r="N79" s="226"/>
      <c r="O79" s="226"/>
      <c r="P79" s="226"/>
      <c r="Q79" s="224"/>
    </row>
    <row r="80" spans="1:17">
      <c r="A80" s="143"/>
      <c r="B80" s="223"/>
      <c r="C80" s="144"/>
      <c r="D80" s="227"/>
      <c r="E80" s="225"/>
      <c r="F80" s="227"/>
      <c r="G80" s="225"/>
      <c r="H80" s="225"/>
      <c r="I80" s="224"/>
      <c r="J80" s="224"/>
      <c r="K80" s="224"/>
      <c r="L80" s="226"/>
      <c r="M80" s="226"/>
      <c r="N80" s="226"/>
      <c r="O80" s="226"/>
      <c r="P80" s="226"/>
      <c r="Q80" s="224"/>
    </row>
    <row r="81" spans="1:17">
      <c r="A81" s="143"/>
      <c r="B81" s="223"/>
      <c r="C81" s="144"/>
      <c r="D81" s="227"/>
      <c r="E81" s="225"/>
      <c r="F81" s="227"/>
      <c r="G81" s="225"/>
      <c r="H81" s="225"/>
      <c r="I81" s="224"/>
      <c r="J81" s="224"/>
      <c r="K81" s="224"/>
      <c r="L81" s="226"/>
      <c r="M81" s="226"/>
      <c r="N81" s="226"/>
      <c r="O81" s="226"/>
      <c r="P81" s="226"/>
      <c r="Q81" s="224"/>
    </row>
    <row r="82" spans="1:17">
      <c r="A82" s="143"/>
      <c r="B82" s="223"/>
      <c r="C82" s="144"/>
      <c r="D82" s="227"/>
      <c r="E82" s="225"/>
      <c r="F82" s="227"/>
      <c r="G82" s="225"/>
      <c r="H82" s="225"/>
      <c r="I82" s="224"/>
      <c r="J82" s="224"/>
      <c r="K82" s="224"/>
      <c r="L82" s="226"/>
      <c r="M82" s="226"/>
      <c r="N82" s="226"/>
      <c r="O82" s="226"/>
      <c r="P82" s="226"/>
      <c r="Q82" s="224"/>
    </row>
    <row r="83" spans="1:17">
      <c r="A83" s="143"/>
      <c r="B83" s="223"/>
      <c r="C83" s="144"/>
      <c r="D83" s="227"/>
      <c r="E83" s="225"/>
      <c r="F83" s="227"/>
      <c r="G83" s="225"/>
      <c r="H83" s="225"/>
      <c r="I83" s="224"/>
      <c r="J83" s="224"/>
      <c r="K83" s="224"/>
      <c r="L83" s="226"/>
      <c r="M83" s="226"/>
      <c r="N83" s="226"/>
      <c r="O83" s="226"/>
      <c r="P83" s="226"/>
      <c r="Q83" s="224"/>
    </row>
    <row r="84" spans="1:17">
      <c r="A84" s="143"/>
      <c r="B84" s="223"/>
      <c r="C84" s="144"/>
      <c r="D84" s="227"/>
      <c r="E84" s="225"/>
      <c r="F84" s="227"/>
      <c r="G84" s="225"/>
      <c r="H84" s="225"/>
      <c r="I84" s="224"/>
      <c r="J84" s="224"/>
      <c r="K84" s="224"/>
      <c r="L84" s="226"/>
      <c r="M84" s="226"/>
      <c r="N84" s="226"/>
      <c r="O84" s="226"/>
      <c r="P84" s="226"/>
      <c r="Q84" s="224"/>
    </row>
    <row r="85" spans="1:17">
      <c r="A85" s="143"/>
      <c r="B85" s="223"/>
      <c r="C85" s="144"/>
      <c r="D85" s="227"/>
      <c r="E85" s="225"/>
      <c r="F85" s="227"/>
      <c r="G85" s="225"/>
      <c r="H85" s="225"/>
      <c r="I85" s="224"/>
      <c r="J85" s="224"/>
      <c r="K85" s="224"/>
      <c r="L85" s="226"/>
      <c r="M85" s="226"/>
      <c r="N85" s="226"/>
      <c r="O85" s="226"/>
      <c r="P85" s="226"/>
      <c r="Q85" s="224"/>
    </row>
    <row r="86" spans="1:17">
      <c r="A86" s="143"/>
      <c r="B86" s="223"/>
      <c r="C86" s="144"/>
      <c r="D86" s="227"/>
      <c r="E86" s="225"/>
      <c r="F86" s="227"/>
      <c r="G86" s="225"/>
      <c r="H86" s="225"/>
      <c r="I86" s="224"/>
      <c r="J86" s="224"/>
      <c r="K86" s="224"/>
      <c r="L86" s="226"/>
      <c r="M86" s="226"/>
      <c r="N86" s="226"/>
      <c r="O86" s="226"/>
      <c r="P86" s="226"/>
      <c r="Q86" s="224"/>
    </row>
    <row r="87" spans="1:17">
      <c r="A87" s="143"/>
      <c r="B87" s="223"/>
      <c r="C87" s="144"/>
      <c r="D87" s="227"/>
      <c r="E87" s="225"/>
      <c r="F87" s="227"/>
      <c r="G87" s="225"/>
      <c r="H87" s="225"/>
      <c r="I87" s="224"/>
      <c r="J87" s="224"/>
      <c r="K87" s="224"/>
      <c r="L87" s="226"/>
      <c r="M87" s="226"/>
      <c r="N87" s="226"/>
      <c r="O87" s="226"/>
      <c r="P87" s="226"/>
      <c r="Q87" s="224"/>
    </row>
    <row r="88" spans="1:17">
      <c r="A88" s="143"/>
      <c r="B88" s="223"/>
      <c r="C88" s="144"/>
      <c r="D88" s="227"/>
      <c r="E88" s="225"/>
      <c r="F88" s="227"/>
      <c r="G88" s="225"/>
      <c r="H88" s="225"/>
      <c r="I88" s="224"/>
      <c r="J88" s="224"/>
      <c r="K88" s="224"/>
      <c r="L88" s="226"/>
      <c r="M88" s="226"/>
      <c r="N88" s="226"/>
      <c r="O88" s="226"/>
      <c r="P88" s="226"/>
      <c r="Q88" s="224"/>
    </row>
    <row r="89" spans="1:17">
      <c r="A89" s="143"/>
      <c r="B89" s="223"/>
      <c r="C89" s="144"/>
      <c r="D89" s="227"/>
      <c r="E89" s="225"/>
      <c r="F89" s="227"/>
      <c r="G89" s="225"/>
      <c r="H89" s="225"/>
      <c r="I89" s="224"/>
      <c r="J89" s="224"/>
      <c r="K89" s="224"/>
      <c r="L89" s="226"/>
      <c r="M89" s="226"/>
      <c r="N89" s="226"/>
      <c r="O89" s="226"/>
      <c r="P89" s="226"/>
      <c r="Q89" s="224"/>
    </row>
    <row r="90" spans="1:17">
      <c r="A90" s="143"/>
      <c r="B90" s="223"/>
      <c r="C90" s="144"/>
      <c r="D90" s="227"/>
      <c r="E90" s="225"/>
      <c r="F90" s="227"/>
      <c r="G90" s="225"/>
      <c r="H90" s="225"/>
      <c r="I90" s="224"/>
      <c r="J90" s="224"/>
      <c r="K90" s="224"/>
      <c r="L90" s="226"/>
      <c r="M90" s="226"/>
      <c r="N90" s="226"/>
      <c r="O90" s="226"/>
      <c r="P90" s="226"/>
      <c r="Q90" s="224"/>
    </row>
    <row r="91" spans="1:17">
      <c r="A91" s="143"/>
      <c r="B91" s="223"/>
      <c r="C91" s="144"/>
      <c r="D91" s="227"/>
      <c r="E91" s="225"/>
      <c r="F91" s="227"/>
      <c r="G91" s="225"/>
      <c r="H91" s="225"/>
      <c r="I91" s="224"/>
      <c r="J91" s="224"/>
      <c r="K91" s="224"/>
      <c r="L91" s="226"/>
      <c r="M91" s="226"/>
      <c r="N91" s="226"/>
      <c r="O91" s="226"/>
      <c r="P91" s="226"/>
      <c r="Q91" s="224"/>
    </row>
    <row r="92" spans="1:17">
      <c r="A92" s="143"/>
      <c r="B92" s="223"/>
      <c r="C92" s="144"/>
      <c r="D92" s="227"/>
      <c r="E92" s="225"/>
      <c r="F92" s="227"/>
      <c r="G92" s="225"/>
      <c r="H92" s="225"/>
      <c r="I92" s="224"/>
      <c r="J92" s="224"/>
      <c r="K92" s="224"/>
      <c r="L92" s="226"/>
      <c r="M92" s="226"/>
      <c r="N92" s="226"/>
      <c r="O92" s="226"/>
      <c r="P92" s="226"/>
      <c r="Q92" s="224"/>
    </row>
    <row r="93" spans="1:17">
      <c r="A93" s="143"/>
      <c r="B93" s="223"/>
      <c r="C93" s="144"/>
      <c r="D93" s="227"/>
      <c r="E93" s="225"/>
      <c r="F93" s="227"/>
      <c r="G93" s="225"/>
      <c r="H93" s="225"/>
      <c r="I93" s="224"/>
      <c r="J93" s="224"/>
      <c r="K93" s="224"/>
      <c r="L93" s="226"/>
      <c r="M93" s="226"/>
      <c r="N93" s="226"/>
      <c r="O93" s="226"/>
      <c r="P93" s="226"/>
      <c r="Q93" s="224"/>
    </row>
    <row r="94" spans="1:17">
      <c r="A94" s="143"/>
      <c r="B94" s="223"/>
      <c r="C94" s="144"/>
      <c r="D94" s="227"/>
      <c r="E94" s="225"/>
      <c r="F94" s="227"/>
      <c r="G94" s="225"/>
      <c r="H94" s="225"/>
      <c r="I94" s="224"/>
      <c r="J94" s="224"/>
      <c r="K94" s="224"/>
      <c r="L94" s="226"/>
      <c r="M94" s="226"/>
      <c r="N94" s="226"/>
      <c r="O94" s="226"/>
      <c r="P94" s="226"/>
      <c r="Q94" s="224"/>
    </row>
    <row r="95" spans="1:17">
      <c r="A95" s="143"/>
      <c r="B95" s="223"/>
      <c r="C95" s="144"/>
      <c r="D95" s="227"/>
      <c r="E95" s="225"/>
      <c r="F95" s="227"/>
      <c r="G95" s="225"/>
      <c r="H95" s="225"/>
      <c r="I95" s="224"/>
      <c r="J95" s="224"/>
      <c r="K95" s="224"/>
      <c r="L95" s="226"/>
      <c r="M95" s="226"/>
      <c r="N95" s="226"/>
      <c r="O95" s="226"/>
      <c r="P95" s="226"/>
      <c r="Q95" s="224"/>
    </row>
    <row r="96" spans="1:17">
      <c r="A96" s="143"/>
      <c r="B96" s="223"/>
      <c r="C96" s="144"/>
      <c r="D96" s="227"/>
      <c r="E96" s="225"/>
      <c r="F96" s="227"/>
      <c r="G96" s="225"/>
      <c r="H96" s="225"/>
      <c r="I96" s="224"/>
      <c r="J96" s="224"/>
      <c r="K96" s="224"/>
      <c r="L96" s="226"/>
      <c r="M96" s="226"/>
      <c r="N96" s="226"/>
      <c r="O96" s="226"/>
      <c r="P96" s="226"/>
      <c r="Q96" s="224"/>
    </row>
    <row r="97" spans="1:17">
      <c r="A97" s="143"/>
      <c r="B97" s="223"/>
      <c r="C97" s="144"/>
      <c r="D97" s="227"/>
      <c r="E97" s="225"/>
      <c r="F97" s="227"/>
      <c r="G97" s="225"/>
      <c r="H97" s="225"/>
      <c r="I97" s="224"/>
      <c r="J97" s="224"/>
      <c r="K97" s="224"/>
      <c r="L97" s="226"/>
      <c r="M97" s="226"/>
      <c r="N97" s="226"/>
      <c r="O97" s="226"/>
      <c r="P97" s="226"/>
      <c r="Q97" s="224"/>
    </row>
    <row r="98" spans="1:17">
      <c r="A98" s="143"/>
      <c r="B98" s="223"/>
      <c r="C98" s="144"/>
      <c r="D98" s="227"/>
      <c r="E98" s="225"/>
      <c r="F98" s="227"/>
      <c r="G98" s="225"/>
      <c r="H98" s="225"/>
      <c r="I98" s="224"/>
      <c r="J98" s="224"/>
      <c r="K98" s="224"/>
      <c r="L98" s="226"/>
      <c r="M98" s="226"/>
      <c r="N98" s="226"/>
      <c r="O98" s="226"/>
      <c r="P98" s="226"/>
      <c r="Q98" s="224"/>
    </row>
    <row r="99" spans="1:17">
      <c r="A99" s="143"/>
      <c r="B99" s="223"/>
      <c r="C99" s="144"/>
      <c r="D99" s="227"/>
      <c r="E99" s="225"/>
      <c r="F99" s="227"/>
      <c r="G99" s="225"/>
      <c r="H99" s="225"/>
      <c r="I99" s="224"/>
      <c r="J99" s="224"/>
      <c r="K99" s="224"/>
      <c r="L99" s="226"/>
      <c r="M99" s="226"/>
      <c r="N99" s="226"/>
      <c r="O99" s="226"/>
      <c r="P99" s="226"/>
      <c r="Q99" s="224"/>
    </row>
    <row r="100" spans="1:17">
      <c r="A100" s="143"/>
      <c r="B100" s="223"/>
      <c r="C100" s="144"/>
      <c r="D100" s="227"/>
      <c r="E100" s="225"/>
      <c r="F100" s="227"/>
      <c r="G100" s="225"/>
      <c r="H100" s="225"/>
      <c r="I100" s="224"/>
      <c r="J100" s="224"/>
      <c r="K100" s="224"/>
      <c r="L100" s="226"/>
      <c r="M100" s="226"/>
      <c r="N100" s="226"/>
      <c r="O100" s="226"/>
      <c r="P100" s="226"/>
      <c r="Q100" s="224"/>
    </row>
    <row r="101" spans="1:17">
      <c r="A101" s="143"/>
      <c r="B101" s="223"/>
      <c r="C101" s="144"/>
      <c r="D101" s="227"/>
      <c r="E101" s="225"/>
      <c r="F101" s="227"/>
      <c r="G101" s="225"/>
      <c r="H101" s="225"/>
      <c r="I101" s="224"/>
      <c r="J101" s="224"/>
      <c r="K101" s="224"/>
      <c r="L101" s="226"/>
      <c r="M101" s="226"/>
      <c r="N101" s="226"/>
      <c r="O101" s="226"/>
      <c r="P101" s="226"/>
      <c r="Q101" s="224"/>
    </row>
    <row r="102" spans="1:17">
      <c r="A102" s="143"/>
      <c r="B102" s="223"/>
      <c r="C102" s="144"/>
      <c r="D102" s="227"/>
      <c r="E102" s="225"/>
      <c r="F102" s="227"/>
      <c r="G102" s="225"/>
      <c r="H102" s="225"/>
      <c r="I102" s="224"/>
      <c r="J102" s="224"/>
      <c r="K102" s="224"/>
      <c r="L102" s="226"/>
      <c r="M102" s="226"/>
      <c r="N102" s="226"/>
      <c r="O102" s="226"/>
      <c r="P102" s="226"/>
      <c r="Q102" s="224"/>
    </row>
    <row r="103" spans="1:17">
      <c r="A103" s="143"/>
      <c r="B103" s="223"/>
      <c r="C103" s="144"/>
      <c r="D103" s="227"/>
      <c r="E103" s="225"/>
      <c r="F103" s="227"/>
      <c r="G103" s="225"/>
      <c r="H103" s="225"/>
      <c r="I103" s="224"/>
      <c r="J103" s="224"/>
      <c r="K103" s="224"/>
      <c r="L103" s="226"/>
      <c r="M103" s="226"/>
      <c r="N103" s="226"/>
      <c r="O103" s="226"/>
      <c r="P103" s="226"/>
      <c r="Q103" s="224"/>
    </row>
    <row r="104" spans="1:17">
      <c r="A104" s="143"/>
      <c r="B104" s="223"/>
      <c r="C104" s="144"/>
      <c r="D104" s="227"/>
      <c r="E104" s="225"/>
      <c r="F104" s="227"/>
      <c r="G104" s="225"/>
      <c r="H104" s="225"/>
      <c r="I104" s="224"/>
      <c r="J104" s="224"/>
      <c r="K104" s="224"/>
      <c r="L104" s="226"/>
      <c r="M104" s="226"/>
      <c r="N104" s="226"/>
      <c r="O104" s="226"/>
      <c r="P104" s="226"/>
      <c r="Q104" s="224"/>
    </row>
    <row r="105" spans="1:17">
      <c r="A105" s="143"/>
      <c r="B105" s="223"/>
      <c r="C105" s="144"/>
      <c r="D105" s="227"/>
      <c r="E105" s="225"/>
      <c r="F105" s="227"/>
      <c r="G105" s="225"/>
      <c r="H105" s="225"/>
      <c r="I105" s="224"/>
      <c r="J105" s="224"/>
      <c r="K105" s="224"/>
      <c r="L105" s="226"/>
      <c r="M105" s="226"/>
      <c r="N105" s="226"/>
      <c r="O105" s="226"/>
      <c r="P105" s="226"/>
      <c r="Q105" s="224"/>
    </row>
    <row r="106" spans="1:17">
      <c r="A106" s="143"/>
      <c r="B106" s="223"/>
      <c r="C106" s="144"/>
      <c r="D106" s="227"/>
      <c r="E106" s="225"/>
      <c r="F106" s="227"/>
      <c r="G106" s="225"/>
      <c r="H106" s="225"/>
      <c r="I106" s="224"/>
      <c r="J106" s="224"/>
      <c r="K106" s="224"/>
      <c r="L106" s="226"/>
      <c r="M106" s="226"/>
      <c r="N106" s="226"/>
      <c r="O106" s="226"/>
      <c r="P106" s="226"/>
      <c r="Q106" s="224"/>
    </row>
    <row r="107" spans="1:17">
      <c r="A107" s="143"/>
      <c r="B107" s="223"/>
      <c r="C107" s="144"/>
      <c r="D107" s="227"/>
      <c r="E107" s="225"/>
      <c r="F107" s="227"/>
      <c r="G107" s="225"/>
      <c r="H107" s="225"/>
      <c r="I107" s="224"/>
      <c r="J107" s="224"/>
      <c r="K107" s="224"/>
      <c r="L107" s="226"/>
      <c r="M107" s="226"/>
      <c r="N107" s="226"/>
      <c r="O107" s="226"/>
      <c r="P107" s="226"/>
      <c r="Q107" s="224"/>
    </row>
    <row r="108" spans="1:17">
      <c r="A108" s="143"/>
      <c r="B108" s="223"/>
      <c r="C108" s="144"/>
      <c r="D108" s="227"/>
      <c r="E108" s="225"/>
      <c r="F108" s="227"/>
      <c r="G108" s="225"/>
      <c r="H108" s="225"/>
      <c r="I108" s="224"/>
      <c r="J108" s="224"/>
      <c r="K108" s="224"/>
      <c r="L108" s="226"/>
      <c r="M108" s="226"/>
      <c r="N108" s="226"/>
      <c r="O108" s="226"/>
      <c r="P108" s="226"/>
      <c r="Q108" s="224"/>
    </row>
    <row r="109" spans="1:17">
      <c r="A109" s="143"/>
      <c r="B109" s="223"/>
      <c r="C109" s="144"/>
      <c r="D109" s="227"/>
      <c r="E109" s="225"/>
      <c r="F109" s="227"/>
      <c r="G109" s="225"/>
      <c r="H109" s="225"/>
      <c r="I109" s="224"/>
      <c r="J109" s="224"/>
      <c r="K109" s="224"/>
      <c r="L109" s="226"/>
      <c r="M109" s="226"/>
      <c r="N109" s="226"/>
      <c r="O109" s="226"/>
      <c r="P109" s="226"/>
      <c r="Q109" s="224"/>
    </row>
    <row r="110" spans="1:17">
      <c r="A110" s="143"/>
      <c r="B110" s="223"/>
      <c r="C110" s="144"/>
      <c r="D110" s="227"/>
      <c r="E110" s="225"/>
      <c r="F110" s="227"/>
      <c r="G110" s="225"/>
      <c r="H110" s="225"/>
      <c r="I110" s="224"/>
      <c r="J110" s="224"/>
      <c r="K110" s="224"/>
      <c r="L110" s="226"/>
      <c r="M110" s="226"/>
      <c r="N110" s="226"/>
      <c r="O110" s="226"/>
      <c r="P110" s="226"/>
      <c r="Q110" s="224"/>
    </row>
    <row r="111" spans="1:17">
      <c r="A111" s="143"/>
      <c r="B111" s="223"/>
      <c r="C111" s="144"/>
      <c r="D111" s="227"/>
      <c r="E111" s="225"/>
      <c r="F111" s="227"/>
      <c r="G111" s="225"/>
      <c r="H111" s="225"/>
      <c r="I111" s="224"/>
      <c r="J111" s="224"/>
      <c r="K111" s="224"/>
      <c r="L111" s="226"/>
      <c r="M111" s="226"/>
      <c r="N111" s="226"/>
      <c r="O111" s="226"/>
      <c r="P111" s="226"/>
      <c r="Q111" s="224"/>
    </row>
    <row r="112" spans="1:17">
      <c r="A112" s="143"/>
      <c r="B112" s="223"/>
      <c r="C112" s="144"/>
      <c r="D112" s="227"/>
      <c r="E112" s="225"/>
      <c r="F112" s="227"/>
      <c r="G112" s="225"/>
      <c r="H112" s="225"/>
      <c r="I112" s="224"/>
      <c r="J112" s="224"/>
      <c r="K112" s="224"/>
      <c r="L112" s="226"/>
      <c r="M112" s="226"/>
      <c r="N112" s="226"/>
      <c r="O112" s="226"/>
      <c r="P112" s="226"/>
      <c r="Q112" s="224"/>
    </row>
    <row r="113" spans="1:17">
      <c r="A113" s="143"/>
      <c r="B113" s="223"/>
      <c r="C113" s="144"/>
      <c r="D113" s="227"/>
      <c r="E113" s="225"/>
      <c r="F113" s="227"/>
      <c r="G113" s="225"/>
      <c r="H113" s="225"/>
      <c r="I113" s="224"/>
      <c r="J113" s="224"/>
      <c r="K113" s="224"/>
      <c r="L113" s="226"/>
      <c r="M113" s="226"/>
      <c r="N113" s="226"/>
      <c r="O113" s="226"/>
      <c r="P113" s="226"/>
      <c r="Q113" s="224"/>
    </row>
    <row r="114" spans="1:17">
      <c r="A114" s="143"/>
      <c r="B114" s="223"/>
      <c r="C114" s="144"/>
      <c r="D114" s="227"/>
      <c r="E114" s="225"/>
      <c r="F114" s="227"/>
      <c r="G114" s="225"/>
      <c r="H114" s="225"/>
      <c r="I114" s="224"/>
      <c r="J114" s="224"/>
      <c r="K114" s="224"/>
      <c r="L114" s="226"/>
      <c r="M114" s="226"/>
      <c r="N114" s="226"/>
      <c r="O114" s="226"/>
      <c r="P114" s="226"/>
      <c r="Q114" s="224"/>
    </row>
    <row r="115" spans="1:17">
      <c r="A115" s="143"/>
      <c r="B115" s="223"/>
      <c r="C115" s="144"/>
      <c r="D115" s="227"/>
      <c r="E115" s="225"/>
      <c r="F115" s="227"/>
      <c r="G115" s="225"/>
      <c r="H115" s="225"/>
      <c r="I115" s="224"/>
      <c r="J115" s="224"/>
      <c r="K115" s="224"/>
      <c r="L115" s="226"/>
      <c r="M115" s="226"/>
      <c r="N115" s="226"/>
      <c r="O115" s="226"/>
      <c r="P115" s="226"/>
      <c r="Q115" s="224"/>
    </row>
    <row r="116" spans="1:17">
      <c r="A116" s="143"/>
      <c r="B116" s="223"/>
      <c r="C116" s="144"/>
      <c r="D116" s="227"/>
      <c r="E116" s="225"/>
      <c r="F116" s="227"/>
      <c r="G116" s="225"/>
      <c r="H116" s="225"/>
      <c r="I116" s="224"/>
      <c r="J116" s="224"/>
      <c r="K116" s="224"/>
      <c r="L116" s="226"/>
      <c r="M116" s="226"/>
      <c r="N116" s="226"/>
      <c r="O116" s="226"/>
      <c r="P116" s="226"/>
      <c r="Q116" s="224"/>
    </row>
    <row r="117" spans="1:17">
      <c r="A117" s="143"/>
      <c r="B117" s="223"/>
      <c r="C117" s="144"/>
      <c r="D117" s="227"/>
      <c r="E117" s="225"/>
      <c r="F117" s="227"/>
      <c r="G117" s="225"/>
      <c r="H117" s="225"/>
      <c r="I117" s="224"/>
      <c r="J117" s="224"/>
      <c r="K117" s="224"/>
      <c r="L117" s="226"/>
      <c r="M117" s="226"/>
      <c r="N117" s="226"/>
      <c r="O117" s="226"/>
      <c r="P117" s="226"/>
      <c r="Q117" s="224"/>
    </row>
    <row r="118" spans="1:17">
      <c r="A118" s="143"/>
      <c r="B118" s="223"/>
      <c r="C118" s="144"/>
      <c r="D118" s="227"/>
      <c r="E118" s="225"/>
      <c r="F118" s="227"/>
      <c r="G118" s="225"/>
      <c r="H118" s="225"/>
      <c r="I118" s="224"/>
      <c r="J118" s="224"/>
      <c r="K118" s="224"/>
      <c r="L118" s="226"/>
      <c r="M118" s="226"/>
      <c r="N118" s="226"/>
      <c r="O118" s="226"/>
      <c r="P118" s="226"/>
      <c r="Q118" s="224"/>
    </row>
    <row r="119" spans="1:17">
      <c r="A119" s="143"/>
      <c r="B119" s="223"/>
      <c r="C119" s="144"/>
      <c r="D119" s="227"/>
      <c r="E119" s="225"/>
      <c r="F119" s="227"/>
      <c r="G119" s="225"/>
      <c r="H119" s="225"/>
      <c r="I119" s="224"/>
      <c r="J119" s="224"/>
      <c r="K119" s="224"/>
      <c r="L119" s="226"/>
      <c r="M119" s="226"/>
      <c r="N119" s="226"/>
      <c r="O119" s="226"/>
      <c r="P119" s="226"/>
      <c r="Q119" s="224"/>
    </row>
    <row r="120" spans="1:17">
      <c r="A120" s="143"/>
      <c r="B120" s="223"/>
      <c r="C120" s="144"/>
      <c r="D120" s="227"/>
      <c r="E120" s="225"/>
      <c r="F120" s="227"/>
      <c r="G120" s="225"/>
      <c r="H120" s="225"/>
      <c r="I120" s="224"/>
      <c r="J120" s="224"/>
      <c r="K120" s="224"/>
      <c r="L120" s="226"/>
      <c r="M120" s="226"/>
      <c r="N120" s="226"/>
      <c r="O120" s="226"/>
      <c r="P120" s="226"/>
      <c r="Q120" s="224"/>
    </row>
    <row r="121" spans="1:17">
      <c r="A121" s="143"/>
      <c r="B121" s="223"/>
      <c r="C121" s="144"/>
      <c r="D121" s="227"/>
      <c r="E121" s="225"/>
      <c r="F121" s="227"/>
      <c r="G121" s="225"/>
      <c r="H121" s="225"/>
      <c r="I121" s="224"/>
      <c r="J121" s="224"/>
      <c r="K121" s="224"/>
      <c r="L121" s="226"/>
      <c r="M121" s="226"/>
      <c r="N121" s="226"/>
      <c r="O121" s="226"/>
      <c r="P121" s="226"/>
      <c r="Q121" s="224"/>
    </row>
    <row r="122" spans="1:17">
      <c r="A122" s="143"/>
      <c r="B122" s="223"/>
      <c r="C122" s="144"/>
      <c r="D122" s="227"/>
      <c r="E122" s="225"/>
      <c r="F122" s="227"/>
      <c r="G122" s="225"/>
      <c r="H122" s="225"/>
      <c r="I122" s="224"/>
      <c r="J122" s="224"/>
      <c r="K122" s="224"/>
      <c r="L122" s="226"/>
      <c r="M122" s="226"/>
      <c r="N122" s="226"/>
      <c r="O122" s="226"/>
      <c r="P122" s="226"/>
      <c r="Q122" s="224"/>
    </row>
    <row r="123" spans="1:17">
      <c r="A123" s="143"/>
      <c r="B123" s="223"/>
      <c r="C123" s="144"/>
      <c r="D123" s="227"/>
      <c r="E123" s="225"/>
      <c r="F123" s="227"/>
      <c r="G123" s="225"/>
      <c r="H123" s="225"/>
      <c r="I123" s="224"/>
      <c r="J123" s="224"/>
      <c r="K123" s="224"/>
      <c r="L123" s="226"/>
      <c r="M123" s="226"/>
      <c r="N123" s="226"/>
      <c r="O123" s="226"/>
      <c r="P123" s="226"/>
      <c r="Q123" s="224"/>
    </row>
    <row r="124" spans="1:17">
      <c r="A124" s="143"/>
      <c r="B124" s="223"/>
      <c r="C124" s="144"/>
      <c r="D124" s="227"/>
      <c r="E124" s="225"/>
      <c r="F124" s="227"/>
      <c r="G124" s="225"/>
      <c r="H124" s="225"/>
      <c r="I124" s="224"/>
      <c r="J124" s="224"/>
      <c r="K124" s="224"/>
      <c r="L124" s="226"/>
      <c r="M124" s="226"/>
      <c r="N124" s="226"/>
      <c r="O124" s="226"/>
      <c r="P124" s="226"/>
      <c r="Q124" s="224"/>
    </row>
    <row r="125" spans="1:17">
      <c r="A125" s="143"/>
      <c r="B125" s="223"/>
      <c r="C125" s="144"/>
      <c r="D125" s="227"/>
      <c r="E125" s="225"/>
      <c r="F125" s="227"/>
      <c r="G125" s="225"/>
      <c r="H125" s="225"/>
      <c r="I125" s="224"/>
      <c r="J125" s="224"/>
      <c r="K125" s="224"/>
      <c r="L125" s="226"/>
      <c r="M125" s="226"/>
      <c r="N125" s="226"/>
      <c r="O125" s="226"/>
      <c r="P125" s="226"/>
      <c r="Q125" s="224"/>
    </row>
    <row r="126" spans="1:17">
      <c r="A126" s="143"/>
      <c r="B126" s="223"/>
      <c r="C126" s="144"/>
      <c r="D126" s="227"/>
      <c r="E126" s="225"/>
      <c r="F126" s="227"/>
      <c r="G126" s="225"/>
      <c r="H126" s="225"/>
      <c r="I126" s="224"/>
      <c r="J126" s="224"/>
      <c r="K126" s="224"/>
      <c r="L126" s="226"/>
      <c r="M126" s="226"/>
      <c r="N126" s="226"/>
      <c r="O126" s="226"/>
      <c r="P126" s="226"/>
      <c r="Q126" s="224"/>
    </row>
    <row r="127" spans="1:17">
      <c r="A127" s="143"/>
      <c r="B127" s="223"/>
      <c r="C127" s="144"/>
      <c r="D127" s="227"/>
      <c r="E127" s="225"/>
      <c r="F127" s="227"/>
      <c r="G127" s="225"/>
      <c r="H127" s="225"/>
      <c r="I127" s="224"/>
      <c r="J127" s="224"/>
      <c r="K127" s="224"/>
      <c r="L127" s="226"/>
      <c r="M127" s="226"/>
      <c r="N127" s="226"/>
      <c r="O127" s="226"/>
      <c r="P127" s="226"/>
      <c r="Q127" s="224"/>
    </row>
    <row r="128" spans="1:17">
      <c r="A128" s="143"/>
      <c r="B128" s="223"/>
      <c r="C128" s="144"/>
      <c r="D128" s="227"/>
      <c r="E128" s="225"/>
      <c r="F128" s="227"/>
      <c r="G128" s="225"/>
      <c r="H128" s="225"/>
      <c r="I128" s="224"/>
      <c r="J128" s="224"/>
      <c r="K128" s="224"/>
      <c r="L128" s="226"/>
      <c r="M128" s="226"/>
      <c r="N128" s="226"/>
      <c r="O128" s="226"/>
      <c r="P128" s="226"/>
      <c r="Q128" s="224"/>
    </row>
    <row r="129" spans="1:17">
      <c r="A129" s="143"/>
      <c r="B129" s="223"/>
      <c r="C129" s="144"/>
      <c r="D129" s="227"/>
      <c r="E129" s="225"/>
      <c r="F129" s="227"/>
      <c r="G129" s="225"/>
      <c r="H129" s="225"/>
      <c r="I129" s="224"/>
      <c r="J129" s="224"/>
      <c r="K129" s="224"/>
      <c r="L129" s="226"/>
      <c r="M129" s="226"/>
      <c r="N129" s="226"/>
      <c r="O129" s="226"/>
      <c r="P129" s="226"/>
      <c r="Q129" s="224"/>
    </row>
    <row r="130" spans="1:17">
      <c r="A130" s="143"/>
      <c r="B130" s="223"/>
      <c r="C130" s="144"/>
      <c r="D130" s="227"/>
      <c r="E130" s="225"/>
      <c r="F130" s="227"/>
      <c r="G130" s="225"/>
      <c r="H130" s="225"/>
      <c r="I130" s="224"/>
      <c r="J130" s="224"/>
      <c r="K130" s="224"/>
      <c r="L130" s="226"/>
      <c r="M130" s="226"/>
      <c r="N130" s="226"/>
      <c r="O130" s="226"/>
      <c r="P130" s="226"/>
      <c r="Q130" s="224"/>
    </row>
    <row r="131" spans="1:17">
      <c r="A131" s="143"/>
      <c r="B131" s="223"/>
      <c r="C131" s="144"/>
      <c r="D131" s="227"/>
      <c r="E131" s="225"/>
      <c r="F131" s="227"/>
      <c r="G131" s="225"/>
      <c r="H131" s="225"/>
      <c r="I131" s="224"/>
      <c r="J131" s="224"/>
      <c r="K131" s="224"/>
      <c r="L131" s="226"/>
      <c r="M131" s="226"/>
      <c r="N131" s="226"/>
      <c r="O131" s="226"/>
      <c r="P131" s="226"/>
      <c r="Q131" s="224"/>
    </row>
    <row r="132" spans="1:17">
      <c r="A132" s="143"/>
      <c r="B132" s="223"/>
      <c r="C132" s="144"/>
      <c r="D132" s="227"/>
      <c r="E132" s="225"/>
      <c r="F132" s="227"/>
      <c r="G132" s="225"/>
      <c r="H132" s="225"/>
      <c r="I132" s="224"/>
      <c r="J132" s="224"/>
      <c r="K132" s="224"/>
      <c r="L132" s="226"/>
      <c r="M132" s="226"/>
      <c r="N132" s="226"/>
      <c r="O132" s="226"/>
      <c r="P132" s="226"/>
      <c r="Q132" s="224"/>
    </row>
    <row r="133" spans="1:17">
      <c r="A133" s="143"/>
      <c r="B133" s="223"/>
      <c r="C133" s="144"/>
      <c r="D133" s="227"/>
      <c r="E133" s="225"/>
      <c r="F133" s="227"/>
      <c r="G133" s="225"/>
      <c r="H133" s="225"/>
      <c r="I133" s="224"/>
      <c r="J133" s="224"/>
      <c r="K133" s="224"/>
      <c r="L133" s="226"/>
      <c r="M133" s="226"/>
      <c r="N133" s="226"/>
      <c r="O133" s="226"/>
      <c r="P133" s="226"/>
      <c r="Q133" s="224"/>
    </row>
    <row r="134" spans="1:17">
      <c r="A134" s="143"/>
      <c r="B134" s="223"/>
      <c r="C134" s="144"/>
      <c r="D134" s="227"/>
      <c r="E134" s="225"/>
      <c r="F134" s="227"/>
      <c r="G134" s="225"/>
      <c r="H134" s="225"/>
      <c r="I134" s="224"/>
      <c r="J134" s="224"/>
      <c r="K134" s="224"/>
      <c r="L134" s="226"/>
      <c r="M134" s="226"/>
      <c r="N134" s="226"/>
      <c r="O134" s="226"/>
      <c r="P134" s="226"/>
      <c r="Q134" s="224"/>
    </row>
    <row r="135" spans="1:17">
      <c r="A135" s="143"/>
      <c r="B135" s="223"/>
      <c r="C135" s="144"/>
      <c r="D135" s="227"/>
      <c r="E135" s="225"/>
      <c r="F135" s="227"/>
      <c r="G135" s="225"/>
      <c r="H135" s="225"/>
      <c r="I135" s="224"/>
      <c r="J135" s="224"/>
      <c r="K135" s="224"/>
      <c r="L135" s="226"/>
      <c r="M135" s="226"/>
      <c r="N135" s="226"/>
      <c r="O135" s="226"/>
      <c r="P135" s="226"/>
      <c r="Q135" s="224"/>
    </row>
    <row r="136" spans="1:17">
      <c r="A136" s="143"/>
      <c r="B136" s="223"/>
      <c r="C136" s="144"/>
      <c r="D136" s="227"/>
      <c r="E136" s="225"/>
      <c r="F136" s="227"/>
      <c r="G136" s="225"/>
      <c r="H136" s="225"/>
      <c r="I136" s="224"/>
      <c r="J136" s="224"/>
      <c r="K136" s="224"/>
      <c r="L136" s="226"/>
      <c r="M136" s="226"/>
      <c r="N136" s="226"/>
      <c r="O136" s="226"/>
      <c r="P136" s="226"/>
      <c r="Q136" s="224"/>
    </row>
    <row r="137" spans="1:17">
      <c r="A137" s="143"/>
      <c r="B137" s="223"/>
      <c r="C137" s="144"/>
      <c r="D137" s="227"/>
      <c r="E137" s="225"/>
      <c r="F137" s="227"/>
      <c r="G137" s="225"/>
      <c r="H137" s="225"/>
      <c r="I137" s="224"/>
      <c r="J137" s="224"/>
      <c r="K137" s="224"/>
      <c r="L137" s="226"/>
      <c r="M137" s="226"/>
      <c r="N137" s="226"/>
      <c r="O137" s="226"/>
      <c r="P137" s="226"/>
      <c r="Q137" s="224"/>
    </row>
    <row r="138" spans="1:17">
      <c r="A138" s="143"/>
      <c r="B138" s="223"/>
      <c r="C138" s="144"/>
      <c r="D138" s="227"/>
      <c r="E138" s="225"/>
      <c r="F138" s="227"/>
      <c r="G138" s="225"/>
      <c r="H138" s="225"/>
      <c r="I138" s="224"/>
      <c r="J138" s="224"/>
      <c r="K138" s="224"/>
      <c r="L138" s="226"/>
      <c r="M138" s="226"/>
      <c r="N138" s="226"/>
      <c r="O138" s="226"/>
      <c r="P138" s="226"/>
      <c r="Q138" s="224"/>
    </row>
    <row r="139" spans="1:17">
      <c r="A139" s="143"/>
      <c r="B139" s="223"/>
      <c r="C139" s="144"/>
      <c r="D139" s="227"/>
      <c r="E139" s="225"/>
      <c r="F139" s="227"/>
      <c r="G139" s="225"/>
      <c r="H139" s="225"/>
      <c r="I139" s="224"/>
      <c r="J139" s="224"/>
      <c r="K139" s="224"/>
      <c r="L139" s="226"/>
      <c r="M139" s="226"/>
      <c r="N139" s="226"/>
      <c r="O139" s="226"/>
      <c r="P139" s="226"/>
      <c r="Q139" s="224"/>
    </row>
    <row r="140" spans="1:17">
      <c r="A140" s="143"/>
      <c r="B140" s="223"/>
      <c r="C140" s="144"/>
      <c r="D140" s="227"/>
      <c r="E140" s="225"/>
      <c r="F140" s="227"/>
      <c r="G140" s="225"/>
      <c r="H140" s="225"/>
      <c r="I140" s="224"/>
      <c r="J140" s="224"/>
      <c r="K140" s="224"/>
      <c r="L140" s="226"/>
      <c r="M140" s="226"/>
      <c r="N140" s="226"/>
      <c r="O140" s="226"/>
      <c r="P140" s="226"/>
      <c r="Q140" s="224"/>
    </row>
    <row r="141" spans="1:17">
      <c r="A141" s="143"/>
      <c r="B141" s="223"/>
      <c r="C141" s="144"/>
      <c r="D141" s="227"/>
      <c r="E141" s="225"/>
      <c r="F141" s="227"/>
      <c r="G141" s="225"/>
      <c r="H141" s="225"/>
      <c r="I141" s="224"/>
      <c r="J141" s="224"/>
      <c r="K141" s="224"/>
      <c r="L141" s="226"/>
      <c r="M141" s="226"/>
      <c r="N141" s="226"/>
      <c r="O141" s="226"/>
      <c r="P141" s="226"/>
      <c r="Q141" s="224"/>
    </row>
    <row r="142" spans="1:17">
      <c r="A142" s="143"/>
      <c r="B142" s="223"/>
      <c r="C142" s="144"/>
      <c r="D142" s="227"/>
      <c r="E142" s="225"/>
      <c r="F142" s="227"/>
      <c r="G142" s="225"/>
      <c r="H142" s="225"/>
      <c r="I142" s="224"/>
      <c r="J142" s="224"/>
      <c r="K142" s="224"/>
      <c r="L142" s="226"/>
      <c r="M142" s="226"/>
      <c r="N142" s="226"/>
      <c r="O142" s="226"/>
      <c r="P142" s="226"/>
      <c r="Q142" s="224"/>
    </row>
    <row r="143" spans="1:17">
      <c r="A143" s="143"/>
      <c r="B143" s="223"/>
      <c r="C143" s="144"/>
      <c r="D143" s="227"/>
      <c r="E143" s="225"/>
      <c r="F143" s="227"/>
      <c r="G143" s="225"/>
      <c r="H143" s="225"/>
      <c r="I143" s="224"/>
      <c r="J143" s="224"/>
      <c r="K143" s="224"/>
      <c r="L143" s="226"/>
      <c r="M143" s="226"/>
      <c r="N143" s="226"/>
      <c r="O143" s="226"/>
      <c r="P143" s="226"/>
      <c r="Q143" s="224"/>
    </row>
    <row r="144" spans="1:17">
      <c r="A144" s="143"/>
      <c r="B144" s="223"/>
      <c r="C144" s="144"/>
      <c r="D144" s="227"/>
      <c r="E144" s="225"/>
      <c r="F144" s="227"/>
      <c r="G144" s="225"/>
      <c r="H144" s="225"/>
      <c r="I144" s="224"/>
      <c r="J144" s="224"/>
      <c r="K144" s="224"/>
      <c r="L144" s="226"/>
      <c r="M144" s="226"/>
      <c r="N144" s="226"/>
      <c r="O144" s="226"/>
      <c r="P144" s="226"/>
      <c r="Q144" s="224"/>
    </row>
    <row r="145" spans="1:17">
      <c r="A145" s="143"/>
      <c r="B145" s="223"/>
      <c r="C145" s="144"/>
      <c r="D145" s="227"/>
      <c r="E145" s="225"/>
      <c r="F145" s="227"/>
      <c r="G145" s="225"/>
      <c r="H145" s="225"/>
      <c r="I145" s="224"/>
      <c r="J145" s="224"/>
      <c r="K145" s="224"/>
      <c r="L145" s="226"/>
      <c r="M145" s="226"/>
      <c r="N145" s="226"/>
      <c r="O145" s="226"/>
      <c r="P145" s="226"/>
      <c r="Q145" s="224"/>
    </row>
    <row r="146" spans="1:17">
      <c r="A146" s="143"/>
      <c r="B146" s="223"/>
      <c r="C146" s="144"/>
      <c r="D146" s="227"/>
      <c r="E146" s="225"/>
      <c r="F146" s="227"/>
      <c r="G146" s="225"/>
      <c r="H146" s="225"/>
      <c r="I146" s="224"/>
      <c r="J146" s="224"/>
      <c r="K146" s="224"/>
      <c r="L146" s="226"/>
      <c r="M146" s="226"/>
      <c r="N146" s="226"/>
      <c r="O146" s="226"/>
      <c r="P146" s="226"/>
      <c r="Q146" s="224"/>
    </row>
    <row r="147" spans="1:17">
      <c r="A147" s="143"/>
      <c r="B147" s="223"/>
      <c r="C147" s="144"/>
      <c r="D147" s="227"/>
      <c r="E147" s="225"/>
      <c r="F147" s="227"/>
      <c r="G147" s="225"/>
      <c r="H147" s="225"/>
      <c r="I147" s="224"/>
      <c r="J147" s="224"/>
      <c r="K147" s="224"/>
      <c r="L147" s="226"/>
      <c r="M147" s="226"/>
      <c r="N147" s="226"/>
      <c r="O147" s="226"/>
      <c r="P147" s="226"/>
      <c r="Q147" s="224"/>
    </row>
    <row r="148" spans="1:17">
      <c r="A148" s="143"/>
      <c r="B148" s="223"/>
      <c r="C148" s="144"/>
      <c r="D148" s="227"/>
      <c r="E148" s="225"/>
      <c r="F148" s="227"/>
      <c r="G148" s="225"/>
      <c r="H148" s="225"/>
      <c r="I148" s="224"/>
      <c r="J148" s="224"/>
      <c r="K148" s="224"/>
      <c r="L148" s="226"/>
      <c r="M148" s="226"/>
      <c r="N148" s="226"/>
      <c r="O148" s="226"/>
      <c r="P148" s="226"/>
      <c r="Q148" s="224"/>
    </row>
    <row r="149" spans="1:17">
      <c r="A149" s="143"/>
      <c r="B149" s="223"/>
      <c r="C149" s="144"/>
      <c r="D149" s="227"/>
      <c r="E149" s="225"/>
      <c r="F149" s="227"/>
      <c r="G149" s="225"/>
      <c r="H149" s="225"/>
      <c r="I149" s="224"/>
      <c r="J149" s="224"/>
      <c r="K149" s="224"/>
      <c r="L149" s="226"/>
      <c r="M149" s="226"/>
      <c r="N149" s="226"/>
      <c r="O149" s="226"/>
      <c r="P149" s="226"/>
      <c r="Q149" s="224"/>
    </row>
    <row r="150" spans="1:17">
      <c r="A150" s="143"/>
      <c r="B150" s="223"/>
      <c r="C150" s="144"/>
      <c r="D150" s="227"/>
      <c r="E150" s="225"/>
      <c r="F150" s="227"/>
      <c r="G150" s="225"/>
      <c r="H150" s="225"/>
      <c r="I150" s="224"/>
      <c r="J150" s="224"/>
      <c r="K150" s="224"/>
      <c r="L150" s="226"/>
      <c r="M150" s="226"/>
      <c r="N150" s="226"/>
      <c r="O150" s="226"/>
      <c r="P150" s="226"/>
      <c r="Q150" s="224"/>
    </row>
    <row r="151" spans="1:17">
      <c r="A151" s="143"/>
      <c r="B151" s="223"/>
      <c r="C151" s="144"/>
      <c r="D151" s="227"/>
      <c r="E151" s="225"/>
      <c r="F151" s="227"/>
      <c r="G151" s="225"/>
      <c r="H151" s="225"/>
      <c r="I151" s="224"/>
      <c r="J151" s="224"/>
      <c r="K151" s="224"/>
      <c r="L151" s="226"/>
      <c r="M151" s="226"/>
      <c r="N151" s="226"/>
      <c r="O151" s="226"/>
      <c r="P151" s="226"/>
      <c r="Q151" s="224"/>
    </row>
    <row r="152" spans="1:17">
      <c r="A152" s="143"/>
      <c r="B152" s="223"/>
      <c r="C152" s="144"/>
      <c r="D152" s="227"/>
      <c r="E152" s="225"/>
      <c r="F152" s="227"/>
      <c r="G152" s="225"/>
      <c r="H152" s="225"/>
      <c r="I152" s="224"/>
      <c r="J152" s="224"/>
      <c r="K152" s="224"/>
      <c r="L152" s="226"/>
      <c r="M152" s="226"/>
      <c r="N152" s="226"/>
      <c r="O152" s="226"/>
      <c r="P152" s="226"/>
      <c r="Q152" s="224"/>
    </row>
    <row r="153" spans="1:17">
      <c r="A153" s="143"/>
      <c r="B153" s="223"/>
      <c r="C153" s="144"/>
      <c r="D153" s="227"/>
      <c r="E153" s="225"/>
      <c r="F153" s="227"/>
      <c r="G153" s="225"/>
      <c r="H153" s="225"/>
      <c r="I153" s="224"/>
      <c r="J153" s="224"/>
      <c r="K153" s="224"/>
      <c r="L153" s="226"/>
      <c r="M153" s="226"/>
      <c r="N153" s="226"/>
      <c r="O153" s="226"/>
      <c r="P153" s="226"/>
      <c r="Q153" s="224"/>
    </row>
    <row r="154" spans="1:17">
      <c r="A154" s="143"/>
      <c r="B154" s="223"/>
      <c r="C154" s="144"/>
      <c r="D154" s="227"/>
      <c r="E154" s="225"/>
      <c r="F154" s="227"/>
      <c r="G154" s="225"/>
      <c r="H154" s="225"/>
      <c r="I154" s="224"/>
      <c r="J154" s="224"/>
      <c r="K154" s="224"/>
      <c r="L154" s="226"/>
      <c r="M154" s="226"/>
      <c r="N154" s="226"/>
      <c r="O154" s="226"/>
      <c r="P154" s="226"/>
      <c r="Q154" s="224"/>
    </row>
    <row r="155" spans="1:17">
      <c r="A155" s="143"/>
      <c r="B155" s="223"/>
      <c r="C155" s="144"/>
      <c r="D155" s="227"/>
      <c r="E155" s="225"/>
      <c r="F155" s="227"/>
      <c r="G155" s="225"/>
      <c r="H155" s="225"/>
      <c r="I155" s="224"/>
      <c r="J155" s="224"/>
      <c r="K155" s="224"/>
      <c r="L155" s="226"/>
      <c r="M155" s="226"/>
      <c r="N155" s="226"/>
      <c r="O155" s="226"/>
      <c r="P155" s="226"/>
      <c r="Q155" s="224"/>
    </row>
    <row r="156" spans="1:17">
      <c r="A156" s="143"/>
      <c r="B156" s="223"/>
      <c r="C156" s="144"/>
      <c r="D156" s="227"/>
      <c r="E156" s="225"/>
      <c r="F156" s="227"/>
      <c r="G156" s="225"/>
      <c r="H156" s="225"/>
      <c r="I156" s="224"/>
      <c r="J156" s="224"/>
      <c r="K156" s="224"/>
      <c r="L156" s="226"/>
      <c r="M156" s="226"/>
      <c r="N156" s="226"/>
      <c r="O156" s="226"/>
      <c r="P156" s="226"/>
      <c r="Q156" s="224"/>
    </row>
    <row r="157" spans="1:17">
      <c r="A157" s="143"/>
      <c r="B157" s="223"/>
      <c r="C157" s="144"/>
      <c r="D157" s="227"/>
      <c r="E157" s="225"/>
      <c r="F157" s="227"/>
      <c r="G157" s="225"/>
      <c r="H157" s="225"/>
      <c r="I157" s="224"/>
      <c r="J157" s="224"/>
      <c r="K157" s="224"/>
      <c r="L157" s="226"/>
      <c r="M157" s="226"/>
      <c r="N157" s="226"/>
      <c r="O157" s="226"/>
      <c r="P157" s="226"/>
      <c r="Q157" s="224"/>
    </row>
    <row r="158" spans="1:17">
      <c r="A158" s="143"/>
      <c r="B158" s="223"/>
      <c r="C158" s="144"/>
      <c r="D158" s="227"/>
      <c r="E158" s="225"/>
      <c r="F158" s="227"/>
      <c r="G158" s="225"/>
      <c r="H158" s="225"/>
      <c r="I158" s="224"/>
      <c r="J158" s="224"/>
      <c r="K158" s="224"/>
      <c r="L158" s="226"/>
      <c r="M158" s="226"/>
      <c r="N158" s="226"/>
      <c r="O158" s="226"/>
      <c r="P158" s="226"/>
      <c r="Q158" s="224"/>
    </row>
    <row r="159" spans="1:17">
      <c r="A159" s="143"/>
      <c r="B159" s="223"/>
      <c r="C159" s="144"/>
      <c r="D159" s="227"/>
      <c r="E159" s="225"/>
      <c r="F159" s="227"/>
      <c r="G159" s="225"/>
      <c r="H159" s="225"/>
      <c r="I159" s="224"/>
      <c r="J159" s="224"/>
      <c r="K159" s="224"/>
      <c r="L159" s="226"/>
      <c r="M159" s="226"/>
      <c r="N159" s="226"/>
      <c r="O159" s="226"/>
      <c r="P159" s="226"/>
      <c r="Q159" s="224"/>
    </row>
    <row r="160" spans="1:17">
      <c r="A160" s="143"/>
      <c r="B160" s="223"/>
      <c r="C160" s="144"/>
      <c r="D160" s="227"/>
      <c r="E160" s="225"/>
      <c r="F160" s="227"/>
      <c r="G160" s="225"/>
      <c r="H160" s="225"/>
      <c r="I160" s="224"/>
      <c r="J160" s="224"/>
      <c r="K160" s="224"/>
      <c r="L160" s="226"/>
      <c r="M160" s="226"/>
      <c r="N160" s="226"/>
      <c r="O160" s="226"/>
      <c r="P160" s="226"/>
      <c r="Q160" s="224"/>
    </row>
    <row r="161" spans="1:17">
      <c r="A161" s="143"/>
      <c r="B161" s="223"/>
      <c r="C161" s="144"/>
      <c r="D161" s="227"/>
      <c r="E161" s="225"/>
      <c r="F161" s="227"/>
      <c r="G161" s="225"/>
      <c r="H161" s="225"/>
      <c r="I161" s="224"/>
      <c r="J161" s="224"/>
      <c r="K161" s="224"/>
      <c r="L161" s="226"/>
      <c r="M161" s="226"/>
      <c r="N161" s="226"/>
      <c r="O161" s="226"/>
      <c r="P161" s="226"/>
      <c r="Q161" s="224"/>
    </row>
    <row r="162" spans="1:17">
      <c r="A162" s="143"/>
      <c r="B162" s="223"/>
      <c r="C162" s="144"/>
      <c r="D162" s="227"/>
      <c r="E162" s="225"/>
      <c r="F162" s="227"/>
      <c r="G162" s="225"/>
      <c r="H162" s="225"/>
      <c r="I162" s="224"/>
      <c r="J162" s="224"/>
      <c r="K162" s="224"/>
      <c r="L162" s="226"/>
      <c r="M162" s="226"/>
      <c r="N162" s="226"/>
      <c r="O162" s="226"/>
      <c r="P162" s="226"/>
      <c r="Q162" s="224"/>
    </row>
    <row r="163" spans="1:17">
      <c r="A163" s="143"/>
      <c r="B163" s="223"/>
      <c r="C163" s="144"/>
      <c r="D163" s="227"/>
      <c r="E163" s="225"/>
      <c r="F163" s="227"/>
      <c r="G163" s="225"/>
      <c r="H163" s="225"/>
      <c r="I163" s="224"/>
      <c r="J163" s="224"/>
      <c r="K163" s="224"/>
      <c r="L163" s="226"/>
      <c r="M163" s="226"/>
      <c r="N163" s="226"/>
      <c r="O163" s="226"/>
      <c r="P163" s="226"/>
      <c r="Q163" s="224"/>
    </row>
    <row r="164" spans="1:17">
      <c r="A164" s="143"/>
      <c r="B164" s="223"/>
      <c r="C164" s="144"/>
      <c r="D164" s="227"/>
      <c r="E164" s="225"/>
      <c r="F164" s="227"/>
      <c r="G164" s="225"/>
      <c r="H164" s="225"/>
      <c r="I164" s="224"/>
      <c r="J164" s="224"/>
      <c r="K164" s="224"/>
      <c r="L164" s="226"/>
      <c r="M164" s="226"/>
      <c r="N164" s="226"/>
      <c r="O164" s="226"/>
      <c r="P164" s="226"/>
      <c r="Q164" s="224"/>
    </row>
    <row r="165" spans="1:17">
      <c r="A165" s="143"/>
      <c r="B165" s="223"/>
      <c r="C165" s="144"/>
      <c r="D165" s="227"/>
      <c r="E165" s="225"/>
      <c r="F165" s="227"/>
      <c r="G165" s="225"/>
      <c r="H165" s="225"/>
      <c r="I165" s="224"/>
      <c r="J165" s="224"/>
      <c r="K165" s="224"/>
      <c r="L165" s="226"/>
      <c r="M165" s="226"/>
      <c r="N165" s="226"/>
      <c r="O165" s="226"/>
      <c r="P165" s="226"/>
      <c r="Q165" s="224"/>
    </row>
    <row r="166" spans="1:17">
      <c r="A166" s="143"/>
      <c r="B166" s="223"/>
      <c r="C166" s="144"/>
      <c r="D166" s="227"/>
      <c r="E166" s="225"/>
      <c r="F166" s="227"/>
      <c r="G166" s="225"/>
      <c r="H166" s="225"/>
      <c r="I166" s="224"/>
      <c r="J166" s="224"/>
      <c r="K166" s="224"/>
      <c r="L166" s="226"/>
      <c r="M166" s="226"/>
      <c r="N166" s="226"/>
      <c r="O166" s="226"/>
      <c r="P166" s="226"/>
      <c r="Q166" s="224"/>
    </row>
    <row r="167" spans="1:17">
      <c r="A167" s="143"/>
      <c r="B167" s="223"/>
      <c r="C167" s="144"/>
      <c r="D167" s="227"/>
      <c r="E167" s="225"/>
      <c r="F167" s="227"/>
      <c r="G167" s="225"/>
      <c r="H167" s="225"/>
      <c r="I167" s="224"/>
      <c r="J167" s="224"/>
      <c r="K167" s="224"/>
      <c r="L167" s="226"/>
      <c r="M167" s="226"/>
      <c r="N167" s="226"/>
      <c r="O167" s="226"/>
      <c r="P167" s="226"/>
      <c r="Q167" s="224"/>
    </row>
    <row r="168" spans="1:17">
      <c r="A168" s="143"/>
      <c r="B168" s="223"/>
      <c r="C168" s="144"/>
      <c r="D168" s="227"/>
      <c r="E168" s="225"/>
      <c r="F168" s="227"/>
      <c r="G168" s="225"/>
      <c r="H168" s="225"/>
      <c r="I168" s="224"/>
      <c r="J168" s="224"/>
      <c r="K168" s="224"/>
      <c r="L168" s="226"/>
      <c r="M168" s="226"/>
      <c r="N168" s="226"/>
      <c r="O168" s="226"/>
      <c r="P168" s="226"/>
      <c r="Q168" s="224"/>
    </row>
    <row r="169" spans="1:17">
      <c r="A169" s="143"/>
      <c r="B169" s="223"/>
      <c r="C169" s="144"/>
      <c r="D169" s="227"/>
      <c r="E169" s="225"/>
      <c r="F169" s="227"/>
      <c r="G169" s="225"/>
      <c r="H169" s="225"/>
      <c r="I169" s="224"/>
      <c r="J169" s="224"/>
      <c r="K169" s="224"/>
      <c r="L169" s="226"/>
      <c r="M169" s="226"/>
      <c r="N169" s="226"/>
      <c r="O169" s="226"/>
      <c r="P169" s="226"/>
      <c r="Q169" s="224"/>
    </row>
    <row r="170" spans="1:17">
      <c r="A170" s="143"/>
      <c r="B170" s="223"/>
      <c r="C170" s="144"/>
      <c r="D170" s="227"/>
      <c r="E170" s="225"/>
      <c r="F170" s="227"/>
      <c r="G170" s="225"/>
      <c r="H170" s="225"/>
      <c r="I170" s="224"/>
      <c r="J170" s="224"/>
      <c r="K170" s="224"/>
      <c r="L170" s="226"/>
      <c r="M170" s="226"/>
      <c r="N170" s="226"/>
      <c r="O170" s="226"/>
      <c r="P170" s="226"/>
      <c r="Q170" s="224"/>
    </row>
    <row r="171" spans="1:17">
      <c r="A171" s="143"/>
      <c r="B171" s="223"/>
      <c r="C171" s="144"/>
      <c r="D171" s="227"/>
      <c r="E171" s="225"/>
      <c r="F171" s="227"/>
      <c r="G171" s="225"/>
      <c r="H171" s="225"/>
      <c r="I171" s="224"/>
      <c r="J171" s="224"/>
      <c r="K171" s="224"/>
      <c r="L171" s="226"/>
      <c r="M171" s="226"/>
      <c r="N171" s="226"/>
      <c r="O171" s="226"/>
      <c r="P171" s="226"/>
      <c r="Q171" s="224"/>
    </row>
    <row r="172" spans="1:17">
      <c r="A172" s="143"/>
      <c r="B172" s="223"/>
      <c r="C172" s="144"/>
      <c r="D172" s="227"/>
      <c r="E172" s="225"/>
      <c r="F172" s="227"/>
      <c r="G172" s="225"/>
      <c r="H172" s="225"/>
      <c r="I172" s="224"/>
      <c r="J172" s="224"/>
      <c r="K172" s="224"/>
      <c r="L172" s="226"/>
      <c r="M172" s="226"/>
      <c r="N172" s="226"/>
      <c r="O172" s="226"/>
      <c r="P172" s="226"/>
      <c r="Q172" s="224"/>
    </row>
    <row r="173" spans="1:17">
      <c r="A173" s="143"/>
      <c r="B173" s="223"/>
      <c r="C173" s="144"/>
      <c r="D173" s="227"/>
      <c r="E173" s="225"/>
      <c r="F173" s="227"/>
      <c r="G173" s="225"/>
      <c r="H173" s="225"/>
      <c r="I173" s="224"/>
      <c r="J173" s="224"/>
      <c r="K173" s="224"/>
      <c r="L173" s="226"/>
      <c r="M173" s="226"/>
      <c r="N173" s="226"/>
      <c r="O173" s="226"/>
      <c r="P173" s="226"/>
      <c r="Q173" s="224"/>
    </row>
    <row r="174" spans="1:17">
      <c r="A174" s="143"/>
      <c r="B174" s="223"/>
      <c r="C174" s="144"/>
      <c r="D174" s="227"/>
      <c r="E174" s="225"/>
      <c r="F174" s="227"/>
      <c r="G174" s="225"/>
      <c r="H174" s="225"/>
      <c r="I174" s="224"/>
      <c r="J174" s="224"/>
      <c r="K174" s="224"/>
      <c r="L174" s="226"/>
      <c r="M174" s="226"/>
      <c r="N174" s="226"/>
      <c r="O174" s="226"/>
      <c r="P174" s="226"/>
      <c r="Q174" s="224"/>
    </row>
    <row r="175" spans="1:17">
      <c r="A175" s="143"/>
      <c r="B175" s="223"/>
      <c r="C175" s="144"/>
      <c r="D175" s="227"/>
      <c r="E175" s="225"/>
      <c r="F175" s="227"/>
      <c r="G175" s="225"/>
      <c r="H175" s="225"/>
      <c r="I175" s="224"/>
      <c r="J175" s="224"/>
      <c r="K175" s="224"/>
      <c r="L175" s="226"/>
      <c r="M175" s="226"/>
      <c r="N175" s="226"/>
      <c r="O175" s="226"/>
      <c r="P175" s="226"/>
      <c r="Q175" s="224"/>
    </row>
    <row r="176" spans="1:17">
      <c r="A176" s="143"/>
      <c r="B176" s="223"/>
      <c r="C176" s="144"/>
      <c r="D176" s="227"/>
      <c r="E176" s="225"/>
      <c r="F176" s="227"/>
      <c r="G176" s="225"/>
      <c r="H176" s="225"/>
      <c r="I176" s="224"/>
      <c r="J176" s="224"/>
      <c r="K176" s="224"/>
      <c r="L176" s="226"/>
      <c r="M176" s="226"/>
      <c r="N176" s="226"/>
      <c r="O176" s="226"/>
      <c r="P176" s="226"/>
      <c r="Q176" s="224"/>
    </row>
    <row r="177" spans="1:17">
      <c r="A177" s="143"/>
      <c r="B177" s="223"/>
      <c r="C177" s="144"/>
      <c r="D177" s="227"/>
      <c r="E177" s="225"/>
      <c r="F177" s="227"/>
      <c r="G177" s="225"/>
      <c r="H177" s="225"/>
      <c r="I177" s="224"/>
      <c r="J177" s="224"/>
      <c r="K177" s="224"/>
      <c r="L177" s="226"/>
      <c r="M177" s="226"/>
      <c r="N177" s="226"/>
      <c r="O177" s="226"/>
      <c r="P177" s="226"/>
      <c r="Q177" s="224"/>
    </row>
    <row r="178" spans="1:17">
      <c r="A178" s="143"/>
      <c r="B178" s="223"/>
      <c r="C178" s="144"/>
      <c r="D178" s="227"/>
      <c r="E178" s="225"/>
      <c r="F178" s="227"/>
      <c r="G178" s="225"/>
      <c r="H178" s="225"/>
      <c r="I178" s="224"/>
      <c r="J178" s="224"/>
      <c r="K178" s="224"/>
      <c r="L178" s="226"/>
      <c r="M178" s="226"/>
      <c r="N178" s="226"/>
      <c r="O178" s="226"/>
      <c r="P178" s="226"/>
      <c r="Q178" s="224"/>
    </row>
    <row r="179" spans="1:17">
      <c r="A179" s="143"/>
      <c r="B179" s="223"/>
      <c r="C179" s="144"/>
      <c r="D179" s="227"/>
      <c r="E179" s="225"/>
      <c r="F179" s="227"/>
      <c r="G179" s="225"/>
      <c r="H179" s="225"/>
      <c r="I179" s="224"/>
      <c r="J179" s="224"/>
      <c r="K179" s="224"/>
      <c r="L179" s="226"/>
      <c r="M179" s="226"/>
      <c r="N179" s="226"/>
      <c r="O179" s="226"/>
      <c r="P179" s="226"/>
      <c r="Q179" s="224"/>
    </row>
    <row r="180" spans="1:17">
      <c r="A180" s="143"/>
      <c r="B180" s="223"/>
      <c r="C180" s="144"/>
      <c r="D180" s="227"/>
      <c r="E180" s="225"/>
      <c r="F180" s="227"/>
      <c r="G180" s="225"/>
      <c r="H180" s="225"/>
      <c r="I180" s="224"/>
      <c r="J180" s="224"/>
      <c r="K180" s="224"/>
      <c r="L180" s="226"/>
      <c r="M180" s="226"/>
      <c r="N180" s="226"/>
      <c r="O180" s="226"/>
      <c r="P180" s="226"/>
      <c r="Q180" s="224"/>
    </row>
    <row r="181" spans="1:17">
      <c r="A181" s="143"/>
      <c r="B181" s="223"/>
      <c r="C181" s="144"/>
      <c r="D181" s="227"/>
      <c r="E181" s="225"/>
      <c r="F181" s="227"/>
      <c r="G181" s="225"/>
      <c r="H181" s="225"/>
      <c r="I181" s="224"/>
      <c r="J181" s="224"/>
      <c r="K181" s="224"/>
      <c r="L181" s="226"/>
      <c r="M181" s="226"/>
      <c r="N181" s="226"/>
      <c r="O181" s="226"/>
      <c r="P181" s="226"/>
      <c r="Q181" s="224"/>
    </row>
    <row r="182" spans="1:17">
      <c r="A182" s="143"/>
      <c r="B182" s="223"/>
      <c r="C182" s="144"/>
      <c r="D182" s="227"/>
      <c r="E182" s="225"/>
      <c r="F182" s="227"/>
      <c r="G182" s="225"/>
      <c r="H182" s="225"/>
      <c r="I182" s="224"/>
      <c r="J182" s="224"/>
      <c r="K182" s="224"/>
      <c r="L182" s="226"/>
      <c r="M182" s="226"/>
      <c r="N182" s="226"/>
      <c r="O182" s="226"/>
      <c r="P182" s="226"/>
      <c r="Q182" s="224"/>
    </row>
    <row r="183" spans="1:17">
      <c r="A183" s="143"/>
      <c r="B183" s="223"/>
      <c r="C183" s="144"/>
      <c r="D183" s="227"/>
      <c r="E183" s="225"/>
      <c r="F183" s="227"/>
      <c r="G183" s="225"/>
      <c r="H183" s="225"/>
      <c r="I183" s="224"/>
      <c r="J183" s="224"/>
      <c r="K183" s="224"/>
      <c r="L183" s="226"/>
      <c r="M183" s="226"/>
      <c r="N183" s="226"/>
      <c r="O183" s="226"/>
      <c r="P183" s="226"/>
      <c r="Q183" s="224"/>
    </row>
    <row r="184" spans="1:17">
      <c r="A184" s="143"/>
      <c r="B184" s="223"/>
      <c r="C184" s="144"/>
      <c r="D184" s="227"/>
      <c r="E184" s="225"/>
      <c r="F184" s="227"/>
      <c r="G184" s="225"/>
      <c r="H184" s="225"/>
      <c r="I184" s="224"/>
      <c r="J184" s="224"/>
      <c r="K184" s="224"/>
      <c r="L184" s="226"/>
      <c r="M184" s="226"/>
      <c r="N184" s="226"/>
      <c r="O184" s="226"/>
      <c r="P184" s="226"/>
      <c r="Q184" s="224"/>
    </row>
    <row r="185" spans="1:17">
      <c r="A185" s="143"/>
      <c r="B185" s="223"/>
      <c r="C185" s="144"/>
      <c r="D185" s="227"/>
      <c r="E185" s="225"/>
      <c r="F185" s="227"/>
      <c r="G185" s="225"/>
      <c r="H185" s="225"/>
      <c r="I185" s="224"/>
      <c r="J185" s="224"/>
      <c r="K185" s="224"/>
      <c r="L185" s="226"/>
      <c r="M185" s="226"/>
      <c r="N185" s="226"/>
      <c r="O185" s="226"/>
      <c r="P185" s="226"/>
      <c r="Q185" s="224"/>
    </row>
    <row r="186" spans="1:17">
      <c r="A186" s="143"/>
      <c r="B186" s="223"/>
      <c r="C186" s="144"/>
      <c r="D186" s="227"/>
      <c r="E186" s="225"/>
      <c r="F186" s="227"/>
      <c r="G186" s="225"/>
      <c r="H186" s="225"/>
      <c r="I186" s="224"/>
      <c r="J186" s="224"/>
      <c r="K186" s="224"/>
      <c r="L186" s="226"/>
      <c r="M186" s="226"/>
      <c r="N186" s="226"/>
      <c r="O186" s="226"/>
      <c r="P186" s="226"/>
      <c r="Q186" s="224"/>
    </row>
    <row r="187" spans="1:17">
      <c r="A187" s="143"/>
      <c r="B187" s="223"/>
      <c r="C187" s="144"/>
      <c r="D187" s="227"/>
      <c r="E187" s="225"/>
      <c r="F187" s="227"/>
      <c r="G187" s="225"/>
      <c r="H187" s="225"/>
      <c r="I187" s="224"/>
      <c r="J187" s="224"/>
      <c r="K187" s="224"/>
      <c r="L187" s="226"/>
      <c r="M187" s="226"/>
      <c r="N187" s="226"/>
      <c r="O187" s="226"/>
      <c r="P187" s="226"/>
      <c r="Q187" s="224"/>
    </row>
    <row r="188" spans="1:17">
      <c r="A188" s="143"/>
      <c r="B188" s="223"/>
      <c r="C188" s="144"/>
      <c r="D188" s="227"/>
      <c r="E188" s="225"/>
      <c r="F188" s="227"/>
      <c r="G188" s="225"/>
      <c r="H188" s="225"/>
      <c r="I188" s="224"/>
      <c r="J188" s="224"/>
      <c r="K188" s="224"/>
      <c r="L188" s="226"/>
      <c r="M188" s="226"/>
      <c r="N188" s="226"/>
      <c r="O188" s="226"/>
      <c r="P188" s="226"/>
      <c r="Q188" s="224"/>
    </row>
    <row r="189" spans="1:17">
      <c r="A189" s="143"/>
      <c r="B189" s="223"/>
      <c r="C189" s="144"/>
      <c r="D189" s="227"/>
      <c r="E189" s="225"/>
      <c r="F189" s="227"/>
      <c r="G189" s="225"/>
      <c r="H189" s="225"/>
      <c r="I189" s="224"/>
      <c r="J189" s="224"/>
      <c r="K189" s="224"/>
      <c r="L189" s="226"/>
      <c r="M189" s="226"/>
      <c r="N189" s="226"/>
      <c r="O189" s="226"/>
      <c r="P189" s="226"/>
      <c r="Q189" s="224"/>
    </row>
    <row r="190" spans="1:17">
      <c r="A190" s="143"/>
      <c r="B190" s="223"/>
      <c r="C190" s="144"/>
      <c r="D190" s="227"/>
      <c r="E190" s="225"/>
      <c r="F190" s="227"/>
      <c r="G190" s="225"/>
      <c r="H190" s="225"/>
      <c r="I190" s="224"/>
      <c r="J190" s="224"/>
      <c r="K190" s="224"/>
      <c r="L190" s="226"/>
      <c r="M190" s="226"/>
      <c r="N190" s="226"/>
      <c r="O190" s="226"/>
      <c r="P190" s="226"/>
      <c r="Q190" s="224"/>
    </row>
    <row r="191" spans="1:17">
      <c r="A191" s="143"/>
      <c r="B191" s="223"/>
      <c r="C191" s="144"/>
      <c r="D191" s="227"/>
      <c r="E191" s="225"/>
      <c r="F191" s="227"/>
      <c r="G191" s="225"/>
      <c r="H191" s="225"/>
      <c r="I191" s="224"/>
      <c r="J191" s="224"/>
      <c r="K191" s="224"/>
      <c r="L191" s="226"/>
      <c r="M191" s="226"/>
      <c r="N191" s="226"/>
      <c r="O191" s="226"/>
      <c r="P191" s="226"/>
      <c r="Q191" s="224"/>
    </row>
    <row r="192" spans="1:17">
      <c r="A192" s="143"/>
      <c r="B192" s="223"/>
      <c r="C192" s="144"/>
      <c r="D192" s="227"/>
      <c r="E192" s="225"/>
      <c r="F192" s="227"/>
      <c r="G192" s="225"/>
      <c r="H192" s="225"/>
      <c r="I192" s="224"/>
      <c r="J192" s="224"/>
      <c r="K192" s="224"/>
      <c r="L192" s="226"/>
      <c r="M192" s="226"/>
      <c r="N192" s="226"/>
      <c r="O192" s="226"/>
      <c r="P192" s="226"/>
      <c r="Q192" s="224"/>
    </row>
    <row r="193" spans="1:17">
      <c r="A193" s="143"/>
      <c r="B193" s="223"/>
      <c r="C193" s="144"/>
      <c r="D193" s="227"/>
      <c r="E193" s="225"/>
      <c r="F193" s="227"/>
      <c r="G193" s="225"/>
      <c r="H193" s="225"/>
      <c r="I193" s="224"/>
      <c r="J193" s="224"/>
      <c r="K193" s="224"/>
      <c r="L193" s="226"/>
      <c r="M193" s="226"/>
      <c r="N193" s="226"/>
      <c r="O193" s="226"/>
      <c r="P193" s="226"/>
      <c r="Q193" s="224"/>
    </row>
    <row r="194" spans="1:17">
      <c r="A194" s="143"/>
      <c r="B194" s="223"/>
      <c r="C194" s="144"/>
      <c r="D194" s="227"/>
      <c r="E194" s="225"/>
      <c r="F194" s="227"/>
      <c r="G194" s="225"/>
      <c r="H194" s="225"/>
      <c r="I194" s="224"/>
      <c r="J194" s="224"/>
      <c r="K194" s="224"/>
      <c r="L194" s="226"/>
      <c r="M194" s="226"/>
      <c r="N194" s="226"/>
      <c r="O194" s="226"/>
      <c r="P194" s="226"/>
      <c r="Q194" s="224"/>
    </row>
    <row r="195" spans="1:17">
      <c r="A195" s="143"/>
      <c r="B195" s="223"/>
      <c r="C195" s="144"/>
      <c r="D195" s="227"/>
      <c r="E195" s="225"/>
      <c r="F195" s="227"/>
      <c r="G195" s="225"/>
      <c r="H195" s="225"/>
      <c r="I195" s="224"/>
      <c r="J195" s="224"/>
      <c r="K195" s="224"/>
      <c r="L195" s="226"/>
      <c r="M195" s="226"/>
      <c r="N195" s="226"/>
      <c r="O195" s="226"/>
      <c r="P195" s="226"/>
      <c r="Q195" s="224"/>
    </row>
    <row r="196" spans="1:17">
      <c r="A196" s="143"/>
      <c r="B196" s="223"/>
      <c r="C196" s="144"/>
      <c r="D196" s="227"/>
      <c r="E196" s="225"/>
      <c r="F196" s="227"/>
      <c r="G196" s="225"/>
      <c r="H196" s="225"/>
      <c r="I196" s="224"/>
      <c r="J196" s="224"/>
      <c r="K196" s="224"/>
      <c r="L196" s="226"/>
      <c r="M196" s="226"/>
      <c r="N196" s="226"/>
      <c r="O196" s="226"/>
      <c r="P196" s="226"/>
      <c r="Q196" s="224"/>
    </row>
    <row r="197" spans="1:17">
      <c r="A197" s="143"/>
      <c r="B197" s="223"/>
      <c r="C197" s="144"/>
      <c r="D197" s="227"/>
      <c r="E197" s="225"/>
      <c r="F197" s="227"/>
      <c r="G197" s="225"/>
      <c r="H197" s="225"/>
      <c r="I197" s="224"/>
      <c r="J197" s="224"/>
      <c r="K197" s="224"/>
      <c r="L197" s="226"/>
      <c r="M197" s="226"/>
      <c r="N197" s="226"/>
      <c r="O197" s="226"/>
      <c r="P197" s="226"/>
      <c r="Q197" s="224"/>
    </row>
    <row r="198" spans="1:17">
      <c r="A198" s="143"/>
      <c r="B198" s="223"/>
      <c r="C198" s="144"/>
      <c r="D198" s="227"/>
      <c r="E198" s="225"/>
      <c r="F198" s="227"/>
      <c r="G198" s="225"/>
      <c r="H198" s="225"/>
      <c r="I198" s="224"/>
      <c r="J198" s="224"/>
      <c r="K198" s="224"/>
      <c r="L198" s="226"/>
      <c r="M198" s="226"/>
      <c r="N198" s="226"/>
      <c r="O198" s="226"/>
      <c r="P198" s="226"/>
      <c r="Q198" s="224"/>
    </row>
    <row r="199" spans="1:17">
      <c r="A199" s="143"/>
      <c r="B199" s="223"/>
      <c r="C199" s="144"/>
      <c r="D199" s="227"/>
      <c r="E199" s="225"/>
      <c r="F199" s="227"/>
      <c r="G199" s="225"/>
      <c r="H199" s="225"/>
      <c r="I199" s="224"/>
      <c r="J199" s="224"/>
      <c r="K199" s="224"/>
      <c r="L199" s="226"/>
      <c r="M199" s="226"/>
      <c r="N199" s="226"/>
      <c r="O199" s="226"/>
      <c r="P199" s="226"/>
      <c r="Q199" s="224"/>
    </row>
    <row r="200" spans="1:17">
      <c r="A200" s="143"/>
      <c r="B200" s="223"/>
      <c r="C200" s="144"/>
      <c r="D200" s="227"/>
      <c r="E200" s="225"/>
      <c r="F200" s="227"/>
      <c r="G200" s="225"/>
      <c r="H200" s="225"/>
      <c r="I200" s="224"/>
      <c r="J200" s="224"/>
      <c r="K200" s="224"/>
      <c r="L200" s="226"/>
      <c r="M200" s="226"/>
      <c r="N200" s="226"/>
      <c r="O200" s="226"/>
      <c r="P200" s="226"/>
      <c r="Q200" s="224"/>
    </row>
    <row r="201" spans="1:17">
      <c r="A201" s="143"/>
      <c r="B201" s="223"/>
      <c r="C201" s="144"/>
      <c r="D201" s="227"/>
      <c r="E201" s="225"/>
      <c r="F201" s="227"/>
      <c r="G201" s="225"/>
      <c r="H201" s="225"/>
      <c r="I201" s="224"/>
      <c r="J201" s="224"/>
      <c r="K201" s="224"/>
      <c r="L201" s="226"/>
      <c r="M201" s="226"/>
      <c r="N201" s="226"/>
      <c r="O201" s="226"/>
      <c r="P201" s="226"/>
      <c r="Q201" s="224"/>
    </row>
    <row r="202" spans="1:17">
      <c r="A202" s="143"/>
      <c r="B202" s="223"/>
      <c r="C202" s="144"/>
      <c r="D202" s="227"/>
      <c r="E202" s="225"/>
      <c r="F202" s="227"/>
      <c r="G202" s="225"/>
      <c r="H202" s="225"/>
      <c r="I202" s="224"/>
      <c r="J202" s="224"/>
      <c r="K202" s="224"/>
      <c r="L202" s="226"/>
      <c r="M202" s="226"/>
      <c r="N202" s="226"/>
      <c r="O202" s="226"/>
      <c r="P202" s="226"/>
      <c r="Q202" s="224"/>
    </row>
    <row r="203" spans="1:17">
      <c r="A203" s="143"/>
      <c r="B203" s="223"/>
      <c r="C203" s="144"/>
      <c r="D203" s="227"/>
      <c r="E203" s="225"/>
      <c r="F203" s="227"/>
      <c r="G203" s="225"/>
      <c r="H203" s="225"/>
      <c r="I203" s="224"/>
      <c r="J203" s="224"/>
      <c r="K203" s="224"/>
      <c r="L203" s="226"/>
      <c r="M203" s="226"/>
      <c r="N203" s="226"/>
      <c r="O203" s="226"/>
      <c r="P203" s="226"/>
      <c r="Q203" s="224"/>
    </row>
    <row r="204" spans="1:17">
      <c r="A204" s="143"/>
      <c r="B204" s="223"/>
      <c r="C204" s="144"/>
      <c r="D204" s="227"/>
      <c r="E204" s="225"/>
      <c r="F204" s="227"/>
      <c r="G204" s="225"/>
      <c r="H204" s="225"/>
      <c r="I204" s="224"/>
      <c r="J204" s="224"/>
      <c r="K204" s="224"/>
      <c r="L204" s="226"/>
      <c r="M204" s="226"/>
      <c r="N204" s="226"/>
      <c r="O204" s="226"/>
      <c r="P204" s="226"/>
      <c r="Q204" s="224"/>
    </row>
    <row r="205" spans="1:17">
      <c r="A205" s="143"/>
      <c r="B205" s="223"/>
      <c r="C205" s="144"/>
      <c r="D205" s="227"/>
      <c r="E205" s="225"/>
      <c r="F205" s="227"/>
      <c r="G205" s="225"/>
      <c r="H205" s="225"/>
      <c r="I205" s="224"/>
      <c r="J205" s="224"/>
      <c r="K205" s="224"/>
      <c r="L205" s="226"/>
      <c r="M205" s="226"/>
      <c r="N205" s="226"/>
      <c r="O205" s="226"/>
      <c r="P205" s="226"/>
      <c r="Q205" s="224"/>
    </row>
    <row r="206" spans="1:17">
      <c r="A206" s="143"/>
      <c r="B206" s="223"/>
      <c r="C206" s="144"/>
      <c r="D206" s="227"/>
      <c r="E206" s="225"/>
      <c r="F206" s="227"/>
      <c r="G206" s="225"/>
      <c r="H206" s="225"/>
      <c r="I206" s="224"/>
      <c r="J206" s="224"/>
      <c r="K206" s="224"/>
      <c r="L206" s="226"/>
      <c r="M206" s="226"/>
      <c r="N206" s="226"/>
      <c r="O206" s="226"/>
      <c r="P206" s="226"/>
      <c r="Q206" s="224"/>
    </row>
    <row r="207" spans="1:17">
      <c r="A207" s="143"/>
      <c r="B207" s="223"/>
      <c r="C207" s="144"/>
      <c r="D207" s="227"/>
      <c r="E207" s="225"/>
      <c r="F207" s="227"/>
      <c r="G207" s="225"/>
      <c r="H207" s="225"/>
      <c r="I207" s="224"/>
      <c r="J207" s="224"/>
      <c r="K207" s="224"/>
      <c r="L207" s="226"/>
      <c r="M207" s="226"/>
      <c r="N207" s="226"/>
      <c r="O207" s="226"/>
      <c r="P207" s="226"/>
      <c r="Q207" s="224"/>
    </row>
    <row r="208" spans="1:17">
      <c r="A208" s="143"/>
      <c r="B208" s="223"/>
      <c r="C208" s="144"/>
      <c r="D208" s="227"/>
      <c r="E208" s="225"/>
      <c r="F208" s="227"/>
      <c r="G208" s="225"/>
      <c r="H208" s="225"/>
      <c r="I208" s="224"/>
      <c r="J208" s="224"/>
      <c r="K208" s="224"/>
      <c r="L208" s="226"/>
      <c r="M208" s="226"/>
      <c r="N208" s="226"/>
      <c r="O208" s="226"/>
      <c r="P208" s="226"/>
      <c r="Q208" s="224"/>
    </row>
    <row r="209" spans="1:17">
      <c r="A209" s="143"/>
      <c r="B209" s="223"/>
      <c r="C209" s="144"/>
      <c r="D209" s="227"/>
      <c r="E209" s="225"/>
      <c r="F209" s="227"/>
      <c r="G209" s="225"/>
      <c r="H209" s="225"/>
      <c r="I209" s="224"/>
      <c r="J209" s="224"/>
      <c r="K209" s="224"/>
      <c r="L209" s="226"/>
      <c r="M209" s="226"/>
      <c r="N209" s="226"/>
      <c r="O209" s="226"/>
      <c r="P209" s="226"/>
      <c r="Q209" s="224"/>
    </row>
    <row r="210" spans="1:17">
      <c r="A210" s="143"/>
      <c r="B210" s="223"/>
      <c r="C210" s="144"/>
      <c r="D210" s="227"/>
      <c r="E210" s="225"/>
      <c r="F210" s="227"/>
      <c r="G210" s="225"/>
      <c r="H210" s="225"/>
      <c r="I210" s="224"/>
      <c r="J210" s="224"/>
      <c r="K210" s="224"/>
      <c r="L210" s="226"/>
      <c r="M210" s="226"/>
      <c r="N210" s="226"/>
      <c r="O210" s="226"/>
      <c r="P210" s="226"/>
      <c r="Q210" s="224"/>
    </row>
    <row r="211" spans="1:17">
      <c r="A211" s="143"/>
      <c r="B211" s="223"/>
      <c r="C211" s="144"/>
      <c r="D211" s="227"/>
      <c r="E211" s="225"/>
      <c r="F211" s="227"/>
      <c r="G211" s="225"/>
      <c r="H211" s="225"/>
      <c r="I211" s="224"/>
      <c r="J211" s="224"/>
      <c r="K211" s="224"/>
      <c r="L211" s="226"/>
      <c r="M211" s="226"/>
      <c r="N211" s="226"/>
      <c r="O211" s="226"/>
      <c r="P211" s="226"/>
      <c r="Q211" s="224"/>
    </row>
    <row r="212" spans="1:17">
      <c r="A212" s="143"/>
      <c r="B212" s="223"/>
      <c r="C212" s="144"/>
      <c r="D212" s="227"/>
      <c r="E212" s="225"/>
      <c r="F212" s="227"/>
      <c r="G212" s="225"/>
      <c r="H212" s="225"/>
      <c r="I212" s="224"/>
      <c r="J212" s="224"/>
      <c r="K212" s="224"/>
      <c r="L212" s="226"/>
      <c r="M212" s="226"/>
      <c r="N212" s="226"/>
      <c r="O212" s="226"/>
      <c r="P212" s="226"/>
      <c r="Q212" s="224"/>
    </row>
    <row r="213" spans="1:17">
      <c r="A213" s="143"/>
      <c r="B213" s="223"/>
      <c r="C213" s="144"/>
      <c r="D213" s="227"/>
      <c r="E213" s="225"/>
      <c r="F213" s="227"/>
      <c r="G213" s="225"/>
      <c r="H213" s="225"/>
      <c r="I213" s="224"/>
      <c r="J213" s="224"/>
      <c r="K213" s="224"/>
      <c r="L213" s="226"/>
      <c r="M213" s="226"/>
      <c r="N213" s="226"/>
      <c r="O213" s="226"/>
      <c r="P213" s="226"/>
      <c r="Q213" s="224"/>
    </row>
    <row r="214" spans="1:17">
      <c r="A214" s="143"/>
      <c r="B214" s="223"/>
      <c r="C214" s="144"/>
      <c r="D214" s="227"/>
      <c r="E214" s="225"/>
      <c r="F214" s="227"/>
      <c r="G214" s="225"/>
      <c r="H214" s="225"/>
      <c r="I214" s="224"/>
      <c r="J214" s="224"/>
      <c r="K214" s="224"/>
      <c r="L214" s="226"/>
      <c r="M214" s="226"/>
      <c r="N214" s="226"/>
      <c r="O214" s="226"/>
      <c r="P214" s="226"/>
      <c r="Q214" s="224"/>
    </row>
    <row r="215" spans="1:17">
      <c r="A215" s="143"/>
      <c r="B215" s="223"/>
      <c r="C215" s="144"/>
      <c r="D215" s="227"/>
      <c r="E215" s="225"/>
      <c r="F215" s="227"/>
      <c r="G215" s="225"/>
      <c r="H215" s="225"/>
      <c r="I215" s="224"/>
      <c r="J215" s="224"/>
      <c r="K215" s="224"/>
      <c r="L215" s="226"/>
      <c r="M215" s="226"/>
      <c r="N215" s="226"/>
      <c r="O215" s="226"/>
      <c r="P215" s="226"/>
      <c r="Q215" s="224"/>
    </row>
    <row r="216" spans="1:17">
      <c r="A216" s="143"/>
      <c r="B216" s="223"/>
      <c r="C216" s="144"/>
      <c r="D216" s="227"/>
      <c r="E216" s="225"/>
      <c r="F216" s="227"/>
      <c r="G216" s="225"/>
      <c r="H216" s="225"/>
      <c r="I216" s="224"/>
      <c r="J216" s="224"/>
      <c r="K216" s="224"/>
      <c r="L216" s="226"/>
      <c r="M216" s="226"/>
      <c r="N216" s="226"/>
      <c r="O216" s="226"/>
      <c r="P216" s="226"/>
      <c r="Q216" s="224"/>
    </row>
    <row r="217" spans="1:17">
      <c r="A217" s="143"/>
      <c r="B217" s="223"/>
      <c r="C217" s="144"/>
      <c r="D217" s="227"/>
      <c r="E217" s="225"/>
      <c r="F217" s="227"/>
      <c r="G217" s="225"/>
      <c r="H217" s="225"/>
      <c r="I217" s="224"/>
      <c r="J217" s="224"/>
      <c r="K217" s="224"/>
      <c r="L217" s="226"/>
      <c r="M217" s="226"/>
      <c r="N217" s="226"/>
      <c r="O217" s="226"/>
      <c r="P217" s="226"/>
      <c r="Q217" s="224"/>
    </row>
    <row r="218" spans="1:17">
      <c r="A218" s="143"/>
      <c r="B218" s="223"/>
      <c r="C218" s="144"/>
      <c r="D218" s="227"/>
      <c r="E218" s="225"/>
      <c r="F218" s="227"/>
      <c r="G218" s="225"/>
      <c r="H218" s="225"/>
      <c r="I218" s="224"/>
      <c r="J218" s="224"/>
      <c r="K218" s="224"/>
      <c r="L218" s="226"/>
      <c r="M218" s="226"/>
      <c r="N218" s="226"/>
      <c r="O218" s="226"/>
      <c r="P218" s="226"/>
      <c r="Q218" s="224"/>
    </row>
    <row r="219" spans="1:17">
      <c r="A219" s="143"/>
      <c r="B219" s="223"/>
      <c r="C219" s="144"/>
      <c r="D219" s="227"/>
      <c r="E219" s="225"/>
      <c r="F219" s="227"/>
      <c r="G219" s="225"/>
      <c r="H219" s="225"/>
      <c r="I219" s="224"/>
      <c r="J219" s="224"/>
      <c r="K219" s="224"/>
      <c r="L219" s="226"/>
      <c r="M219" s="226"/>
      <c r="N219" s="226"/>
      <c r="O219" s="226"/>
      <c r="P219" s="226"/>
      <c r="Q219" s="224"/>
    </row>
    <row r="220" spans="1:17">
      <c r="A220" s="143"/>
      <c r="B220" s="223"/>
      <c r="C220" s="144"/>
      <c r="D220" s="227"/>
      <c r="E220" s="225"/>
      <c r="F220" s="227"/>
      <c r="G220" s="225"/>
      <c r="H220" s="225"/>
      <c r="I220" s="224"/>
      <c r="J220" s="224"/>
      <c r="K220" s="224"/>
      <c r="L220" s="226"/>
      <c r="M220" s="226"/>
      <c r="N220" s="226"/>
      <c r="O220" s="226"/>
      <c r="P220" s="226"/>
      <c r="Q220" s="224"/>
    </row>
    <row r="221" spans="1:17">
      <c r="A221" s="143"/>
      <c r="B221" s="223"/>
      <c r="C221" s="144"/>
      <c r="D221" s="227"/>
      <c r="E221" s="225"/>
      <c r="F221" s="227"/>
      <c r="G221" s="225"/>
      <c r="H221" s="225"/>
      <c r="I221" s="224"/>
      <c r="J221" s="224"/>
      <c r="K221" s="224"/>
      <c r="L221" s="226"/>
      <c r="M221" s="226"/>
      <c r="N221" s="226"/>
      <c r="O221" s="226"/>
      <c r="P221" s="226"/>
      <c r="Q221" s="224"/>
    </row>
    <row r="222" spans="1:17">
      <c r="A222" s="143"/>
      <c r="B222" s="223"/>
      <c r="C222" s="144"/>
      <c r="D222" s="227"/>
      <c r="E222" s="225"/>
      <c r="F222" s="227"/>
      <c r="G222" s="225"/>
      <c r="H222" s="225"/>
      <c r="I222" s="224"/>
      <c r="J222" s="224"/>
      <c r="K222" s="224"/>
      <c r="L222" s="226"/>
      <c r="M222" s="226"/>
      <c r="N222" s="226"/>
      <c r="O222" s="226"/>
      <c r="P222" s="226"/>
      <c r="Q222" s="224"/>
    </row>
    <row r="223" spans="1:17">
      <c r="A223" s="143"/>
      <c r="B223" s="223"/>
      <c r="C223" s="144"/>
      <c r="D223" s="227"/>
      <c r="E223" s="225"/>
      <c r="F223" s="227"/>
      <c r="G223" s="225"/>
      <c r="H223" s="225"/>
      <c r="I223" s="224"/>
      <c r="J223" s="224"/>
      <c r="K223" s="224"/>
      <c r="L223" s="226"/>
      <c r="M223" s="226"/>
      <c r="N223" s="226"/>
      <c r="O223" s="226"/>
      <c r="P223" s="226"/>
      <c r="Q223" s="224"/>
    </row>
    <row r="224" spans="1:17">
      <c r="A224" s="143"/>
      <c r="B224" s="223"/>
      <c r="C224" s="144"/>
      <c r="D224" s="227"/>
      <c r="E224" s="225"/>
      <c r="F224" s="227"/>
      <c r="G224" s="225"/>
      <c r="H224" s="225"/>
      <c r="I224" s="224"/>
      <c r="J224" s="224"/>
      <c r="K224" s="224"/>
      <c r="L224" s="226"/>
      <c r="M224" s="226"/>
      <c r="N224" s="226"/>
      <c r="O224" s="226"/>
      <c r="P224" s="226"/>
      <c r="Q224" s="224"/>
    </row>
    <row r="225" spans="1:17">
      <c r="A225" s="143"/>
      <c r="B225" s="223"/>
      <c r="C225" s="144"/>
      <c r="D225" s="227"/>
      <c r="E225" s="225"/>
      <c r="F225" s="227"/>
      <c r="G225" s="225"/>
      <c r="H225" s="225"/>
      <c r="I225" s="224"/>
      <c r="J225" s="224"/>
      <c r="K225" s="224"/>
      <c r="L225" s="226"/>
      <c r="M225" s="226"/>
      <c r="N225" s="226"/>
      <c r="O225" s="226"/>
      <c r="P225" s="226"/>
      <c r="Q225" s="224"/>
    </row>
    <row r="226" spans="1:17">
      <c r="A226" s="143"/>
      <c r="B226" s="223"/>
      <c r="C226" s="144"/>
      <c r="D226" s="227"/>
      <c r="E226" s="225"/>
      <c r="F226" s="227"/>
      <c r="G226" s="225"/>
      <c r="H226" s="225"/>
      <c r="I226" s="224"/>
      <c r="J226" s="224"/>
      <c r="K226" s="224"/>
      <c r="L226" s="226"/>
      <c r="M226" s="226"/>
      <c r="N226" s="226"/>
      <c r="O226" s="226"/>
      <c r="P226" s="226"/>
      <c r="Q226" s="224"/>
    </row>
    <row r="227" spans="1:17">
      <c r="A227" s="143"/>
      <c r="B227" s="223"/>
      <c r="C227" s="144"/>
      <c r="D227" s="227"/>
      <c r="E227" s="225"/>
      <c r="F227" s="227"/>
      <c r="G227" s="225"/>
      <c r="H227" s="225"/>
      <c r="I227" s="224"/>
      <c r="J227" s="224"/>
      <c r="K227" s="224"/>
      <c r="L227" s="226"/>
      <c r="M227" s="226"/>
      <c r="N227" s="226"/>
      <c r="O227" s="226"/>
      <c r="P227" s="226"/>
      <c r="Q227" s="224"/>
    </row>
    <row r="228" spans="1:17">
      <c r="A228" s="143"/>
      <c r="B228" s="223"/>
      <c r="C228" s="144"/>
      <c r="D228" s="227"/>
      <c r="E228" s="225"/>
      <c r="F228" s="227"/>
      <c r="G228" s="225"/>
      <c r="H228" s="225"/>
      <c r="I228" s="224"/>
      <c r="J228" s="224"/>
      <c r="K228" s="224"/>
      <c r="L228" s="226"/>
      <c r="M228" s="226"/>
      <c r="N228" s="226"/>
      <c r="O228" s="226"/>
      <c r="P228" s="226"/>
      <c r="Q228" s="224"/>
    </row>
    <row r="229" spans="1:17">
      <c r="A229" s="143"/>
      <c r="B229" s="223"/>
      <c r="C229" s="144"/>
      <c r="D229" s="227"/>
      <c r="E229" s="225"/>
      <c r="F229" s="227"/>
      <c r="G229" s="225"/>
      <c r="H229" s="225"/>
      <c r="I229" s="224"/>
      <c r="J229" s="224"/>
      <c r="K229" s="224"/>
      <c r="L229" s="226"/>
      <c r="M229" s="226"/>
      <c r="N229" s="226"/>
      <c r="O229" s="226"/>
      <c r="P229" s="226"/>
      <c r="Q229" s="224"/>
    </row>
    <row r="230" spans="1:17">
      <c r="A230" s="143"/>
      <c r="B230" s="223"/>
      <c r="C230" s="144"/>
      <c r="D230" s="227"/>
      <c r="E230" s="225"/>
      <c r="F230" s="227"/>
      <c r="G230" s="225"/>
      <c r="H230" s="225"/>
      <c r="I230" s="224"/>
      <c r="J230" s="224"/>
      <c r="K230" s="224"/>
      <c r="L230" s="226"/>
      <c r="M230" s="226"/>
      <c r="N230" s="226"/>
      <c r="O230" s="226"/>
      <c r="P230" s="226"/>
      <c r="Q230" s="224"/>
    </row>
    <row r="231" spans="1:17">
      <c r="A231" s="143"/>
      <c r="B231" s="223"/>
      <c r="C231" s="144"/>
      <c r="D231" s="227"/>
      <c r="E231" s="225"/>
      <c r="F231" s="227"/>
      <c r="G231" s="225"/>
      <c r="H231" s="225"/>
      <c r="I231" s="224"/>
      <c r="J231" s="224"/>
      <c r="K231" s="224"/>
      <c r="L231" s="226"/>
      <c r="M231" s="226"/>
      <c r="N231" s="226"/>
      <c r="O231" s="226"/>
      <c r="P231" s="226"/>
      <c r="Q231" s="224"/>
    </row>
    <row r="232" spans="1:17">
      <c r="A232" s="143"/>
      <c r="B232" s="223"/>
      <c r="C232" s="144"/>
      <c r="D232" s="227"/>
      <c r="E232" s="225"/>
      <c r="F232" s="227"/>
      <c r="G232" s="225"/>
      <c r="H232" s="225"/>
      <c r="I232" s="224"/>
      <c r="J232" s="224"/>
      <c r="K232" s="224"/>
      <c r="L232" s="226"/>
      <c r="M232" s="226"/>
      <c r="N232" s="226"/>
      <c r="O232" s="226"/>
      <c r="P232" s="226"/>
      <c r="Q232" s="224"/>
    </row>
    <row r="233" spans="1:17">
      <c r="A233" s="143"/>
      <c r="B233" s="223"/>
      <c r="C233" s="144"/>
      <c r="D233" s="227"/>
      <c r="E233" s="225"/>
      <c r="F233" s="227"/>
      <c r="G233" s="225"/>
      <c r="H233" s="225"/>
      <c r="I233" s="224"/>
      <c r="J233" s="224"/>
      <c r="K233" s="224"/>
      <c r="L233" s="226"/>
      <c r="M233" s="226"/>
      <c r="N233" s="226"/>
      <c r="O233" s="226"/>
      <c r="P233" s="226"/>
      <c r="Q233" s="224"/>
    </row>
    <row r="234" spans="1:17">
      <c r="A234" s="143"/>
      <c r="B234" s="223"/>
      <c r="C234" s="144"/>
      <c r="D234" s="227"/>
      <c r="E234" s="225"/>
      <c r="F234" s="227"/>
      <c r="G234" s="225"/>
      <c r="H234" s="225"/>
      <c r="I234" s="224"/>
      <c r="J234" s="224"/>
      <c r="K234" s="224"/>
      <c r="L234" s="226"/>
      <c r="M234" s="226"/>
      <c r="N234" s="226"/>
      <c r="O234" s="226"/>
      <c r="P234" s="226"/>
      <c r="Q234" s="224"/>
    </row>
    <row r="235" spans="1:17">
      <c r="A235" s="143"/>
      <c r="B235" s="223"/>
      <c r="C235" s="144"/>
      <c r="D235" s="227"/>
      <c r="E235" s="225"/>
      <c r="F235" s="227"/>
      <c r="G235" s="225"/>
      <c r="H235" s="225"/>
      <c r="I235" s="224"/>
      <c r="J235" s="224"/>
      <c r="K235" s="224"/>
      <c r="L235" s="226"/>
      <c r="M235" s="226"/>
      <c r="N235" s="226"/>
      <c r="O235" s="226"/>
      <c r="P235" s="226"/>
      <c r="Q235" s="224"/>
    </row>
    <row r="236" spans="1:17">
      <c r="A236" s="143"/>
      <c r="B236" s="223"/>
      <c r="C236" s="144"/>
      <c r="D236" s="227"/>
      <c r="E236" s="225"/>
      <c r="F236" s="227"/>
      <c r="G236" s="225"/>
      <c r="H236" s="225"/>
      <c r="I236" s="224"/>
      <c r="J236" s="224"/>
      <c r="K236" s="224"/>
      <c r="L236" s="226"/>
      <c r="M236" s="226"/>
      <c r="N236" s="226"/>
      <c r="O236" s="226"/>
      <c r="P236" s="226"/>
      <c r="Q236" s="224"/>
    </row>
    <row r="237" spans="1:17">
      <c r="A237" s="143"/>
      <c r="B237" s="223"/>
      <c r="C237" s="144"/>
      <c r="D237" s="227"/>
      <c r="E237" s="225"/>
      <c r="F237" s="227"/>
      <c r="G237" s="225"/>
      <c r="H237" s="225"/>
      <c r="I237" s="224"/>
      <c r="J237" s="224"/>
      <c r="K237" s="224"/>
      <c r="L237" s="226"/>
      <c r="M237" s="226"/>
      <c r="N237" s="226"/>
      <c r="O237" s="226"/>
      <c r="P237" s="226"/>
      <c r="Q237" s="224"/>
    </row>
    <row r="238" spans="1:17">
      <c r="A238" s="143"/>
      <c r="B238" s="223"/>
      <c r="C238" s="144"/>
      <c r="D238" s="227"/>
      <c r="E238" s="225"/>
      <c r="F238" s="227"/>
      <c r="G238" s="225"/>
      <c r="H238" s="225"/>
      <c r="I238" s="224"/>
      <c r="J238" s="224"/>
      <c r="K238" s="224"/>
      <c r="L238" s="226"/>
      <c r="M238" s="226"/>
      <c r="N238" s="226"/>
      <c r="O238" s="226"/>
      <c r="P238" s="226"/>
      <c r="Q238" s="224"/>
    </row>
    <row r="239" spans="1:17">
      <c r="A239" s="143"/>
      <c r="B239" s="223"/>
      <c r="C239" s="144"/>
      <c r="D239" s="227"/>
      <c r="E239" s="225"/>
      <c r="F239" s="227"/>
      <c r="G239" s="225"/>
      <c r="H239" s="225"/>
      <c r="I239" s="224"/>
      <c r="J239" s="224"/>
      <c r="K239" s="224"/>
      <c r="L239" s="226"/>
      <c r="M239" s="226"/>
      <c r="N239" s="226"/>
      <c r="O239" s="226"/>
      <c r="P239" s="226"/>
      <c r="Q239" s="224"/>
    </row>
    <row r="240" spans="1:17">
      <c r="A240" s="143"/>
      <c r="B240" s="223"/>
      <c r="C240" s="144"/>
      <c r="D240" s="227"/>
      <c r="E240" s="225"/>
      <c r="F240" s="227"/>
      <c r="G240" s="225"/>
      <c r="H240" s="225"/>
      <c r="I240" s="224"/>
      <c r="J240" s="224"/>
      <c r="K240" s="224"/>
      <c r="L240" s="226"/>
      <c r="M240" s="226"/>
      <c r="N240" s="226"/>
      <c r="O240" s="226"/>
      <c r="P240" s="226"/>
      <c r="Q240" s="224"/>
    </row>
    <row r="241" spans="1:17">
      <c r="A241" s="143"/>
      <c r="B241" s="223"/>
      <c r="C241" s="144"/>
      <c r="D241" s="227"/>
      <c r="E241" s="225"/>
      <c r="F241" s="227"/>
      <c r="G241" s="225"/>
      <c r="H241" s="225"/>
      <c r="I241" s="224"/>
      <c r="J241" s="224"/>
      <c r="K241" s="224"/>
      <c r="L241" s="226"/>
      <c r="M241" s="226"/>
      <c r="N241" s="226"/>
      <c r="O241" s="226"/>
      <c r="P241" s="226"/>
      <c r="Q241" s="224"/>
    </row>
    <row r="242" spans="1:17">
      <c r="A242" s="143"/>
      <c r="B242" s="223"/>
      <c r="C242" s="144"/>
      <c r="D242" s="227"/>
      <c r="E242" s="225"/>
      <c r="F242" s="227"/>
      <c r="G242" s="225"/>
      <c r="H242" s="225"/>
      <c r="I242" s="224"/>
      <c r="J242" s="224"/>
      <c r="K242" s="224"/>
      <c r="L242" s="226"/>
      <c r="M242" s="226"/>
      <c r="N242" s="226"/>
      <c r="O242" s="226"/>
      <c r="P242" s="226"/>
      <c r="Q242" s="224"/>
    </row>
    <row r="243" spans="1:17">
      <c r="A243" s="143"/>
      <c r="B243" s="223"/>
      <c r="C243" s="144"/>
      <c r="D243" s="227"/>
      <c r="E243" s="225"/>
      <c r="F243" s="227"/>
      <c r="G243" s="225"/>
      <c r="H243" s="225"/>
      <c r="I243" s="224"/>
      <c r="J243" s="224"/>
      <c r="K243" s="224"/>
      <c r="L243" s="226"/>
      <c r="M243" s="226"/>
      <c r="N243" s="226"/>
      <c r="O243" s="226"/>
      <c r="P243" s="226"/>
      <c r="Q243" s="224"/>
    </row>
    <row r="244" spans="1:17">
      <c r="A244" s="143"/>
      <c r="B244" s="223"/>
      <c r="C244" s="144"/>
      <c r="D244" s="227"/>
      <c r="E244" s="225"/>
      <c r="F244" s="227"/>
      <c r="G244" s="225"/>
      <c r="H244" s="225"/>
      <c r="I244" s="224"/>
      <c r="J244" s="224"/>
      <c r="K244" s="224"/>
      <c r="L244" s="226"/>
      <c r="M244" s="226"/>
      <c r="N244" s="226"/>
      <c r="O244" s="226"/>
      <c r="P244" s="226"/>
      <c r="Q244" s="224"/>
    </row>
    <row r="245" spans="1:17">
      <c r="A245" s="143"/>
      <c r="B245" s="223"/>
      <c r="C245" s="144"/>
      <c r="D245" s="227"/>
      <c r="E245" s="225"/>
      <c r="F245" s="227"/>
      <c r="G245" s="225"/>
      <c r="H245" s="225"/>
      <c r="I245" s="224"/>
      <c r="J245" s="224"/>
      <c r="K245" s="224"/>
      <c r="L245" s="226"/>
      <c r="M245" s="226"/>
      <c r="N245" s="226"/>
      <c r="O245" s="226"/>
      <c r="P245" s="226"/>
      <c r="Q245" s="224"/>
    </row>
    <row r="246" spans="1:17">
      <c r="A246" s="143"/>
      <c r="B246" s="223"/>
      <c r="C246" s="144"/>
      <c r="D246" s="227"/>
      <c r="E246" s="225"/>
      <c r="F246" s="227"/>
      <c r="G246" s="225"/>
      <c r="H246" s="225"/>
      <c r="I246" s="224"/>
      <c r="J246" s="224"/>
      <c r="K246" s="224"/>
      <c r="L246" s="226"/>
      <c r="M246" s="226"/>
      <c r="N246" s="226"/>
      <c r="O246" s="226"/>
      <c r="P246" s="226"/>
      <c r="Q246" s="224"/>
    </row>
    <row r="247" spans="1:17">
      <c r="A247" s="143"/>
      <c r="B247" s="223"/>
      <c r="C247" s="144"/>
      <c r="D247" s="227"/>
      <c r="E247" s="225"/>
      <c r="F247" s="227"/>
      <c r="G247" s="225"/>
      <c r="H247" s="225"/>
      <c r="I247" s="224"/>
      <c r="J247" s="224"/>
      <c r="K247" s="224"/>
      <c r="L247" s="226"/>
      <c r="M247" s="226"/>
      <c r="N247" s="226"/>
      <c r="O247" s="226"/>
      <c r="P247" s="226"/>
      <c r="Q247" s="224"/>
    </row>
    <row r="248" spans="1:17">
      <c r="A248" s="143"/>
      <c r="B248" s="223"/>
      <c r="C248" s="144"/>
      <c r="D248" s="227"/>
      <c r="E248" s="225"/>
      <c r="F248" s="227"/>
      <c r="G248" s="225"/>
      <c r="H248" s="225"/>
      <c r="I248" s="224"/>
      <c r="J248" s="224"/>
      <c r="K248" s="224"/>
      <c r="L248" s="226"/>
      <c r="M248" s="226"/>
      <c r="N248" s="226"/>
      <c r="O248" s="226"/>
      <c r="P248" s="226"/>
      <c r="Q248" s="224"/>
    </row>
    <row r="249" spans="1:17">
      <c r="A249" s="143"/>
      <c r="B249" s="223"/>
      <c r="C249" s="144"/>
      <c r="D249" s="227"/>
      <c r="E249" s="225"/>
      <c r="F249" s="227"/>
      <c r="G249" s="225"/>
      <c r="H249" s="225"/>
      <c r="I249" s="224"/>
      <c r="J249" s="224"/>
      <c r="K249" s="224"/>
      <c r="L249" s="226"/>
      <c r="M249" s="226"/>
      <c r="N249" s="226"/>
      <c r="O249" s="226"/>
      <c r="P249" s="226"/>
      <c r="Q249" s="224"/>
    </row>
    <row r="250" spans="1:17">
      <c r="A250" s="143"/>
      <c r="B250" s="223"/>
      <c r="C250" s="144"/>
      <c r="D250" s="227"/>
      <c r="E250" s="225"/>
      <c r="F250" s="227"/>
      <c r="G250" s="225"/>
      <c r="H250" s="225"/>
      <c r="I250" s="224"/>
      <c r="J250" s="224"/>
      <c r="K250" s="224"/>
      <c r="L250" s="226"/>
      <c r="M250" s="226"/>
      <c r="N250" s="226"/>
      <c r="O250" s="226"/>
      <c r="P250" s="226"/>
      <c r="Q250" s="224"/>
    </row>
    <row r="251" spans="1:17">
      <c r="A251" s="143"/>
      <c r="B251" s="223"/>
      <c r="C251" s="144"/>
      <c r="D251" s="227"/>
      <c r="E251" s="225"/>
      <c r="F251" s="227"/>
      <c r="G251" s="225"/>
      <c r="H251" s="225"/>
      <c r="I251" s="224"/>
      <c r="J251" s="224"/>
      <c r="K251" s="224"/>
      <c r="L251" s="226"/>
      <c r="M251" s="226"/>
      <c r="N251" s="226"/>
      <c r="O251" s="226"/>
      <c r="P251" s="226"/>
      <c r="Q251" s="224"/>
    </row>
    <row r="252" spans="1:17">
      <c r="A252" s="143"/>
      <c r="B252" s="223"/>
      <c r="C252" s="144"/>
      <c r="D252" s="227"/>
      <c r="E252" s="225"/>
      <c r="F252" s="227"/>
      <c r="G252" s="225"/>
      <c r="H252" s="225"/>
      <c r="I252" s="224"/>
      <c r="J252" s="224"/>
      <c r="K252" s="224"/>
      <c r="L252" s="226"/>
      <c r="M252" s="226"/>
      <c r="N252" s="226"/>
      <c r="O252" s="226"/>
      <c r="P252" s="226"/>
      <c r="Q252" s="224"/>
    </row>
    <row r="253" spans="1:17">
      <c r="A253" s="143"/>
      <c r="B253" s="223"/>
      <c r="C253" s="144"/>
      <c r="D253" s="227"/>
      <c r="E253" s="225"/>
      <c r="F253" s="227"/>
      <c r="G253" s="225"/>
      <c r="H253" s="225"/>
      <c r="I253" s="224"/>
      <c r="J253" s="224"/>
      <c r="K253" s="224"/>
      <c r="L253" s="226"/>
      <c r="M253" s="226"/>
      <c r="N253" s="226"/>
      <c r="O253" s="226"/>
      <c r="P253" s="226"/>
      <c r="Q253" s="224"/>
    </row>
    <row r="254" spans="1:17">
      <c r="A254" s="143"/>
      <c r="B254" s="223"/>
      <c r="C254" s="144"/>
      <c r="D254" s="227"/>
      <c r="E254" s="225"/>
      <c r="F254" s="227"/>
      <c r="G254" s="225"/>
      <c r="H254" s="225"/>
      <c r="I254" s="224"/>
      <c r="J254" s="224"/>
      <c r="K254" s="224"/>
      <c r="L254" s="226"/>
      <c r="M254" s="226"/>
      <c r="N254" s="226"/>
      <c r="O254" s="226"/>
      <c r="P254" s="226"/>
      <c r="Q254" s="224"/>
    </row>
    <row r="255" spans="1:17">
      <c r="A255" s="143"/>
      <c r="B255" s="223"/>
      <c r="C255" s="144"/>
      <c r="D255" s="227"/>
      <c r="E255" s="225"/>
      <c r="F255" s="227"/>
      <c r="G255" s="225"/>
      <c r="H255" s="225"/>
      <c r="I255" s="224"/>
      <c r="J255" s="224"/>
      <c r="K255" s="224"/>
      <c r="L255" s="226"/>
      <c r="M255" s="226"/>
      <c r="N255" s="226"/>
      <c r="O255" s="226"/>
      <c r="P255" s="226"/>
      <c r="Q255" s="224"/>
    </row>
    <row r="256" spans="1:17">
      <c r="A256" s="143"/>
      <c r="B256" s="223"/>
      <c r="C256" s="144"/>
      <c r="D256" s="227"/>
      <c r="E256" s="225"/>
      <c r="F256" s="227"/>
      <c r="G256" s="225"/>
      <c r="H256" s="225"/>
      <c r="I256" s="224"/>
      <c r="J256" s="224"/>
      <c r="K256" s="224"/>
      <c r="L256" s="226"/>
      <c r="M256" s="226"/>
      <c r="N256" s="226"/>
      <c r="O256" s="226"/>
      <c r="P256" s="226"/>
      <c r="Q256" s="224"/>
    </row>
    <row r="257" spans="1:17">
      <c r="A257" s="143"/>
      <c r="B257" s="223"/>
      <c r="C257" s="144"/>
      <c r="D257" s="227"/>
      <c r="E257" s="225"/>
      <c r="F257" s="227"/>
      <c r="G257" s="225"/>
      <c r="H257" s="225"/>
      <c r="I257" s="224"/>
      <c r="J257" s="224"/>
      <c r="K257" s="224"/>
      <c r="L257" s="226"/>
      <c r="M257" s="226"/>
      <c r="N257" s="226"/>
      <c r="O257" s="226"/>
      <c r="P257" s="226"/>
      <c r="Q257" s="224"/>
    </row>
    <row r="258" spans="1:17">
      <c r="A258" s="143"/>
      <c r="B258" s="223"/>
      <c r="C258" s="144"/>
      <c r="D258" s="227"/>
      <c r="E258" s="225"/>
      <c r="F258" s="227"/>
      <c r="G258" s="225"/>
      <c r="H258" s="225"/>
      <c r="I258" s="224"/>
      <c r="J258" s="224"/>
      <c r="K258" s="224"/>
      <c r="L258" s="226"/>
      <c r="M258" s="226"/>
      <c r="N258" s="226"/>
      <c r="O258" s="226"/>
      <c r="P258" s="226"/>
      <c r="Q258" s="224"/>
    </row>
    <row r="259" spans="1:17">
      <c r="A259" s="143"/>
      <c r="B259" s="223"/>
      <c r="C259" s="144"/>
      <c r="D259" s="227"/>
      <c r="E259" s="225"/>
      <c r="F259" s="227"/>
      <c r="G259" s="225"/>
      <c r="H259" s="225"/>
      <c r="I259" s="224"/>
      <c r="J259" s="224"/>
      <c r="K259" s="224"/>
      <c r="L259" s="226"/>
      <c r="M259" s="226"/>
      <c r="N259" s="226"/>
      <c r="O259" s="226"/>
      <c r="P259" s="226"/>
      <c r="Q259" s="224"/>
    </row>
    <row r="260" spans="1:17">
      <c r="A260" s="143"/>
      <c r="B260" s="223"/>
      <c r="C260" s="144"/>
      <c r="D260" s="227"/>
      <c r="E260" s="225"/>
      <c r="F260" s="227"/>
      <c r="G260" s="225"/>
      <c r="H260" s="225"/>
      <c r="I260" s="224"/>
      <c r="J260" s="224"/>
      <c r="K260" s="224"/>
      <c r="L260" s="226"/>
      <c r="M260" s="226"/>
      <c r="N260" s="226"/>
      <c r="O260" s="226"/>
      <c r="P260" s="226"/>
      <c r="Q260" s="224"/>
    </row>
    <row r="261" spans="1:17">
      <c r="A261" s="143"/>
      <c r="B261" s="223"/>
      <c r="C261" s="144"/>
      <c r="D261" s="227"/>
      <c r="E261" s="225"/>
      <c r="F261" s="227"/>
      <c r="G261" s="225"/>
      <c r="H261" s="225"/>
      <c r="I261" s="224"/>
      <c r="J261" s="224"/>
      <c r="K261" s="224"/>
      <c r="L261" s="226"/>
      <c r="M261" s="226"/>
      <c r="N261" s="226"/>
      <c r="O261" s="226"/>
      <c r="P261" s="226"/>
      <c r="Q261" s="224"/>
    </row>
    <row r="262" spans="1:17">
      <c r="A262" s="143"/>
      <c r="B262" s="223"/>
      <c r="C262" s="144"/>
      <c r="D262" s="227"/>
      <c r="E262" s="225"/>
      <c r="F262" s="227"/>
      <c r="G262" s="225"/>
      <c r="H262" s="225"/>
      <c r="I262" s="224"/>
      <c r="J262" s="224"/>
      <c r="K262" s="224"/>
      <c r="L262" s="226"/>
      <c r="M262" s="226"/>
      <c r="N262" s="226"/>
      <c r="O262" s="226"/>
      <c r="P262" s="226"/>
      <c r="Q262" s="224"/>
    </row>
    <row r="263" spans="1:17">
      <c r="A263" s="143"/>
      <c r="B263" s="223"/>
      <c r="C263" s="144"/>
      <c r="D263" s="227"/>
      <c r="E263" s="225"/>
      <c r="F263" s="227"/>
      <c r="G263" s="225"/>
      <c r="H263" s="225"/>
      <c r="I263" s="224"/>
      <c r="J263" s="224"/>
      <c r="K263" s="224"/>
      <c r="L263" s="226"/>
      <c r="M263" s="226"/>
      <c r="N263" s="226"/>
      <c r="O263" s="226"/>
      <c r="P263" s="226"/>
      <c r="Q263" s="224"/>
    </row>
    <row r="264" spans="1:17">
      <c r="A264" s="143"/>
      <c r="B264" s="223"/>
      <c r="C264" s="144"/>
      <c r="D264" s="227"/>
      <c r="E264" s="225"/>
      <c r="F264" s="227"/>
      <c r="G264" s="225"/>
      <c r="H264" s="225"/>
      <c r="I264" s="224"/>
      <c r="J264" s="224"/>
      <c r="K264" s="224"/>
      <c r="L264" s="226"/>
      <c r="M264" s="226"/>
      <c r="N264" s="226"/>
      <c r="O264" s="226"/>
      <c r="P264" s="226"/>
      <c r="Q264" s="224"/>
    </row>
    <row r="265" spans="1:17">
      <c r="A265" s="143"/>
      <c r="B265" s="223"/>
      <c r="C265" s="144"/>
      <c r="D265" s="227"/>
      <c r="E265" s="225"/>
      <c r="F265" s="227"/>
      <c r="G265" s="225"/>
      <c r="H265" s="225"/>
      <c r="I265" s="224"/>
      <c r="J265" s="224"/>
      <c r="K265" s="224"/>
      <c r="L265" s="226"/>
      <c r="M265" s="226"/>
      <c r="N265" s="226"/>
      <c r="O265" s="226"/>
      <c r="P265" s="226"/>
      <c r="Q265" s="224"/>
    </row>
    <row r="266" spans="1:17">
      <c r="A266" s="143"/>
      <c r="B266" s="223"/>
      <c r="C266" s="144"/>
      <c r="D266" s="227"/>
      <c r="E266" s="225"/>
      <c r="F266" s="227"/>
      <c r="G266" s="225"/>
      <c r="H266" s="225"/>
      <c r="I266" s="224"/>
      <c r="J266" s="224"/>
      <c r="K266" s="224"/>
      <c r="L266" s="226"/>
      <c r="M266" s="226"/>
      <c r="N266" s="226"/>
      <c r="O266" s="226"/>
      <c r="P266" s="226"/>
      <c r="Q266" s="224"/>
    </row>
    <row r="267" spans="1:17">
      <c r="A267" s="143"/>
      <c r="B267" s="223"/>
      <c r="C267" s="144"/>
      <c r="D267" s="227"/>
      <c r="E267" s="225"/>
      <c r="F267" s="227"/>
      <c r="G267" s="225"/>
      <c r="H267" s="225"/>
      <c r="I267" s="224"/>
      <c r="J267" s="224"/>
      <c r="K267" s="224"/>
      <c r="L267" s="226"/>
      <c r="M267" s="226"/>
      <c r="N267" s="226"/>
      <c r="O267" s="226"/>
      <c r="P267" s="226"/>
      <c r="Q267" s="224"/>
    </row>
    <row r="268" spans="1:17">
      <c r="A268" s="143"/>
      <c r="B268" s="223"/>
      <c r="C268" s="144"/>
      <c r="D268" s="227"/>
      <c r="E268" s="225"/>
      <c r="F268" s="227"/>
      <c r="G268" s="225"/>
      <c r="H268" s="225"/>
      <c r="I268" s="224"/>
      <c r="J268" s="224"/>
      <c r="K268" s="224"/>
      <c r="L268" s="226"/>
      <c r="M268" s="226"/>
      <c r="N268" s="226"/>
      <c r="O268" s="226"/>
      <c r="P268" s="226"/>
      <c r="Q268" s="224"/>
    </row>
    <row r="269" spans="1:17">
      <c r="A269" s="143"/>
      <c r="B269" s="223"/>
      <c r="C269" s="144"/>
      <c r="D269" s="227"/>
      <c r="E269" s="225"/>
      <c r="F269" s="227"/>
      <c r="G269" s="225"/>
      <c r="H269" s="225"/>
      <c r="I269" s="224"/>
      <c r="J269" s="224"/>
      <c r="K269" s="224"/>
      <c r="L269" s="226"/>
      <c r="M269" s="226"/>
      <c r="N269" s="226"/>
      <c r="O269" s="226"/>
      <c r="P269" s="226"/>
      <c r="Q269" s="224"/>
    </row>
    <row r="270" spans="1:17">
      <c r="A270" s="143"/>
      <c r="B270" s="223"/>
      <c r="C270" s="144"/>
      <c r="D270" s="227"/>
      <c r="E270" s="225"/>
      <c r="F270" s="227"/>
      <c r="G270" s="225"/>
      <c r="H270" s="225"/>
      <c r="I270" s="224"/>
      <c r="J270" s="224"/>
      <c r="K270" s="224"/>
      <c r="L270" s="226"/>
      <c r="M270" s="226"/>
      <c r="N270" s="226"/>
      <c r="O270" s="226"/>
      <c r="P270" s="226"/>
      <c r="Q270" s="224"/>
    </row>
    <row r="271" spans="1:17">
      <c r="A271" s="143"/>
      <c r="B271" s="223"/>
      <c r="C271" s="144"/>
      <c r="D271" s="227"/>
      <c r="E271" s="225"/>
      <c r="F271" s="227"/>
      <c r="G271" s="225"/>
      <c r="H271" s="225"/>
      <c r="I271" s="224"/>
      <c r="J271" s="224"/>
      <c r="K271" s="224"/>
      <c r="L271" s="226"/>
      <c r="M271" s="226"/>
      <c r="N271" s="226"/>
      <c r="O271" s="226"/>
      <c r="P271" s="226"/>
      <c r="Q271" s="224"/>
    </row>
    <row r="272" spans="1:17">
      <c r="A272" s="143"/>
      <c r="B272" s="223"/>
      <c r="C272" s="144"/>
      <c r="D272" s="227"/>
      <c r="E272" s="225"/>
      <c r="F272" s="227"/>
      <c r="G272" s="225"/>
      <c r="H272" s="225"/>
      <c r="I272" s="224"/>
      <c r="J272" s="224"/>
      <c r="K272" s="224"/>
      <c r="L272" s="226"/>
      <c r="M272" s="226"/>
      <c r="N272" s="226"/>
      <c r="O272" s="226"/>
      <c r="P272" s="226"/>
      <c r="Q272" s="224"/>
    </row>
    <row r="273" spans="1:17">
      <c r="A273" s="143"/>
      <c r="B273" s="223"/>
      <c r="C273" s="144"/>
      <c r="D273" s="227"/>
      <c r="E273" s="225"/>
      <c r="F273" s="227"/>
      <c r="G273" s="225"/>
      <c r="H273" s="225"/>
      <c r="I273" s="224"/>
      <c r="J273" s="224"/>
      <c r="K273" s="224"/>
      <c r="L273" s="226"/>
      <c r="M273" s="226"/>
      <c r="N273" s="226"/>
      <c r="O273" s="226"/>
      <c r="P273" s="226"/>
      <c r="Q273" s="224"/>
    </row>
    <row r="274" spans="1:17">
      <c r="A274" s="143"/>
      <c r="B274" s="223"/>
      <c r="C274" s="144"/>
      <c r="D274" s="227"/>
      <c r="E274" s="225"/>
      <c r="F274" s="227"/>
      <c r="G274" s="225"/>
      <c r="H274" s="225"/>
      <c r="I274" s="224"/>
      <c r="J274" s="224"/>
      <c r="K274" s="224"/>
      <c r="L274" s="226"/>
      <c r="M274" s="226"/>
      <c r="N274" s="226"/>
      <c r="O274" s="226"/>
      <c r="P274" s="226"/>
      <c r="Q274" s="224"/>
    </row>
    <row r="275" spans="1:17">
      <c r="A275" s="143"/>
      <c r="B275" s="223"/>
      <c r="C275" s="144"/>
      <c r="D275" s="227"/>
      <c r="E275" s="225"/>
      <c r="F275" s="227"/>
      <c r="G275" s="225"/>
      <c r="H275" s="225"/>
      <c r="I275" s="224"/>
      <c r="J275" s="224"/>
      <c r="K275" s="224"/>
      <c r="L275" s="226"/>
      <c r="M275" s="226"/>
      <c r="N275" s="226"/>
      <c r="O275" s="226"/>
      <c r="P275" s="226"/>
      <c r="Q275" s="224"/>
    </row>
    <row r="276" spans="1:17">
      <c r="A276" s="143"/>
      <c r="B276" s="223"/>
      <c r="C276" s="144"/>
      <c r="D276" s="227"/>
      <c r="E276" s="225"/>
      <c r="F276" s="227"/>
      <c r="G276" s="225"/>
      <c r="H276" s="225"/>
      <c r="I276" s="224"/>
      <c r="J276" s="224"/>
      <c r="K276" s="224"/>
      <c r="L276" s="226"/>
      <c r="M276" s="226"/>
      <c r="N276" s="226"/>
      <c r="O276" s="226"/>
      <c r="P276" s="226"/>
      <c r="Q276" s="224"/>
    </row>
    <row r="277" spans="1:17">
      <c r="A277" s="143"/>
      <c r="B277" s="223"/>
      <c r="C277" s="144"/>
      <c r="D277" s="227"/>
      <c r="E277" s="225"/>
      <c r="F277" s="227"/>
      <c r="G277" s="225"/>
      <c r="H277" s="225"/>
      <c r="I277" s="224"/>
      <c r="J277" s="224"/>
      <c r="K277" s="224"/>
      <c r="L277" s="226"/>
      <c r="M277" s="226"/>
      <c r="N277" s="226"/>
      <c r="O277" s="226"/>
      <c r="P277" s="226"/>
      <c r="Q277" s="224"/>
    </row>
    <row r="278" spans="1:17">
      <c r="A278" s="143"/>
      <c r="B278" s="223"/>
      <c r="C278" s="144"/>
      <c r="D278" s="227"/>
      <c r="E278" s="225"/>
      <c r="F278" s="227"/>
      <c r="G278" s="225"/>
      <c r="H278" s="225"/>
      <c r="I278" s="224"/>
      <c r="J278" s="224"/>
      <c r="K278" s="224"/>
      <c r="L278" s="226"/>
      <c r="M278" s="226"/>
      <c r="N278" s="226"/>
      <c r="O278" s="226"/>
      <c r="P278" s="226"/>
      <c r="Q278" s="224"/>
    </row>
    <row r="279" spans="1:17">
      <c r="A279" s="143"/>
      <c r="B279" s="223"/>
      <c r="C279" s="144"/>
      <c r="D279" s="227"/>
      <c r="E279" s="225"/>
      <c r="F279" s="227"/>
      <c r="G279" s="225"/>
      <c r="H279" s="225"/>
      <c r="I279" s="224"/>
      <c r="J279" s="224"/>
      <c r="K279" s="224"/>
      <c r="L279" s="226"/>
      <c r="M279" s="226"/>
      <c r="N279" s="226"/>
      <c r="O279" s="226"/>
      <c r="P279" s="226"/>
      <c r="Q279" s="224"/>
    </row>
    <row r="280" spans="1:17">
      <c r="A280" s="143"/>
      <c r="B280" s="223"/>
      <c r="C280" s="144"/>
      <c r="D280" s="227"/>
      <c r="E280" s="225"/>
      <c r="F280" s="227"/>
      <c r="G280" s="225"/>
      <c r="H280" s="225"/>
      <c r="I280" s="224"/>
      <c r="J280" s="224"/>
      <c r="K280" s="224"/>
      <c r="L280" s="226"/>
      <c r="M280" s="226"/>
      <c r="N280" s="226"/>
      <c r="O280" s="226"/>
      <c r="P280" s="226"/>
      <c r="Q280" s="224"/>
    </row>
    <row r="281" spans="1:17">
      <c r="A281" s="143"/>
      <c r="B281" s="223"/>
      <c r="C281" s="144"/>
      <c r="D281" s="227"/>
      <c r="E281" s="225"/>
      <c r="F281" s="227"/>
      <c r="G281" s="225"/>
      <c r="H281" s="225"/>
      <c r="I281" s="224"/>
      <c r="J281" s="224"/>
      <c r="K281" s="224"/>
      <c r="L281" s="226"/>
      <c r="M281" s="226"/>
      <c r="N281" s="226"/>
      <c r="O281" s="226"/>
      <c r="P281" s="226"/>
      <c r="Q281" s="224"/>
    </row>
    <row r="282" spans="1:17">
      <c r="A282" s="143"/>
      <c r="B282" s="223"/>
      <c r="C282" s="144"/>
      <c r="D282" s="227"/>
      <c r="E282" s="225"/>
      <c r="F282" s="227"/>
      <c r="G282" s="225"/>
      <c r="H282" s="225"/>
      <c r="I282" s="224"/>
      <c r="J282" s="224"/>
      <c r="K282" s="224"/>
      <c r="L282" s="226"/>
      <c r="M282" s="226"/>
      <c r="N282" s="226"/>
      <c r="O282" s="226"/>
      <c r="P282" s="226"/>
      <c r="Q282" s="224"/>
    </row>
    <row r="283" spans="1:17">
      <c r="A283" s="143"/>
      <c r="B283" s="223"/>
      <c r="C283" s="144"/>
      <c r="D283" s="227"/>
      <c r="E283" s="225"/>
      <c r="F283" s="227"/>
      <c r="G283" s="225"/>
      <c r="H283" s="225"/>
      <c r="I283" s="224"/>
      <c r="J283" s="224"/>
      <c r="K283" s="224"/>
      <c r="L283" s="226"/>
      <c r="M283" s="226"/>
      <c r="N283" s="226"/>
      <c r="O283" s="226"/>
      <c r="P283" s="226"/>
      <c r="Q283" s="224"/>
    </row>
    <row r="284" spans="1:17">
      <c r="A284" s="143"/>
      <c r="B284" s="223"/>
      <c r="C284" s="144"/>
      <c r="D284" s="227"/>
      <c r="E284" s="225"/>
      <c r="F284" s="227"/>
      <c r="G284" s="225"/>
      <c r="H284" s="225"/>
      <c r="I284" s="224"/>
      <c r="J284" s="224"/>
      <c r="K284" s="224"/>
      <c r="L284" s="226"/>
      <c r="M284" s="226"/>
      <c r="N284" s="226"/>
      <c r="O284" s="226"/>
      <c r="P284" s="226"/>
      <c r="Q284" s="224"/>
    </row>
    <row r="285" spans="1:17">
      <c r="A285" s="143"/>
      <c r="B285" s="223"/>
      <c r="C285" s="144"/>
      <c r="D285" s="227"/>
      <c r="E285" s="225"/>
      <c r="F285" s="227"/>
      <c r="G285" s="225"/>
      <c r="H285" s="225"/>
      <c r="I285" s="224"/>
      <c r="J285" s="224"/>
      <c r="K285" s="224"/>
      <c r="L285" s="226"/>
      <c r="M285" s="226"/>
      <c r="N285" s="226"/>
      <c r="O285" s="226"/>
      <c r="P285" s="226"/>
      <c r="Q285" s="224"/>
    </row>
    <row r="286" spans="1:17">
      <c r="A286" s="143"/>
      <c r="B286" s="223"/>
      <c r="C286" s="144"/>
      <c r="D286" s="227"/>
      <c r="E286" s="225"/>
      <c r="F286" s="227"/>
      <c r="G286" s="225"/>
      <c r="H286" s="225"/>
      <c r="I286" s="224"/>
      <c r="J286" s="224"/>
      <c r="K286" s="224"/>
      <c r="L286" s="226"/>
      <c r="M286" s="226"/>
      <c r="N286" s="226"/>
      <c r="O286" s="226"/>
      <c r="P286" s="226"/>
      <c r="Q286" s="224"/>
    </row>
    <row r="287" spans="1:17">
      <c r="A287" s="143"/>
      <c r="B287" s="223"/>
      <c r="C287" s="144"/>
      <c r="D287" s="227"/>
      <c r="E287" s="225"/>
      <c r="F287" s="227"/>
      <c r="G287" s="225"/>
      <c r="H287" s="225"/>
      <c r="I287" s="224"/>
      <c r="J287" s="224"/>
      <c r="K287" s="224"/>
      <c r="L287" s="226"/>
      <c r="M287" s="226"/>
      <c r="N287" s="226"/>
      <c r="O287" s="226"/>
      <c r="P287" s="226"/>
      <c r="Q287" s="224"/>
    </row>
    <row r="288" spans="1:17">
      <c r="A288" s="143"/>
      <c r="B288" s="223"/>
      <c r="C288" s="144"/>
      <c r="D288" s="227"/>
      <c r="E288" s="225"/>
      <c r="F288" s="227"/>
      <c r="G288" s="225"/>
      <c r="H288" s="225"/>
      <c r="I288" s="224"/>
      <c r="J288" s="224"/>
      <c r="K288" s="224"/>
      <c r="L288" s="226"/>
      <c r="M288" s="226"/>
      <c r="N288" s="226"/>
      <c r="O288" s="226"/>
      <c r="P288" s="226"/>
      <c r="Q288" s="224"/>
    </row>
    <row r="289" spans="1:17">
      <c r="A289" s="143"/>
      <c r="B289" s="223"/>
      <c r="C289" s="144"/>
      <c r="D289" s="227"/>
      <c r="E289" s="225"/>
      <c r="F289" s="227"/>
      <c r="G289" s="225"/>
      <c r="H289" s="225"/>
      <c r="I289" s="224"/>
      <c r="J289" s="224"/>
      <c r="K289" s="224"/>
      <c r="L289" s="226"/>
      <c r="M289" s="226"/>
      <c r="N289" s="226"/>
      <c r="O289" s="226"/>
      <c r="P289" s="226"/>
      <c r="Q289" s="224"/>
    </row>
    <row r="290" spans="1:17">
      <c r="A290" s="143"/>
      <c r="B290" s="223"/>
      <c r="C290" s="144"/>
      <c r="D290" s="227"/>
      <c r="E290" s="225"/>
      <c r="F290" s="227"/>
      <c r="G290" s="225"/>
      <c r="H290" s="225"/>
      <c r="I290" s="224"/>
      <c r="J290" s="224"/>
      <c r="K290" s="224"/>
      <c r="L290" s="226"/>
      <c r="M290" s="226"/>
      <c r="N290" s="226"/>
      <c r="O290" s="226"/>
      <c r="P290" s="226"/>
      <c r="Q290" s="224"/>
    </row>
    <row r="291" spans="1:17">
      <c r="A291" s="143"/>
      <c r="B291" s="223"/>
      <c r="C291" s="144"/>
      <c r="D291" s="227"/>
      <c r="E291" s="225"/>
      <c r="F291" s="227"/>
      <c r="G291" s="225"/>
      <c r="H291" s="225"/>
      <c r="I291" s="224"/>
      <c r="J291" s="224"/>
      <c r="K291" s="224"/>
      <c r="L291" s="226"/>
      <c r="M291" s="226"/>
      <c r="N291" s="226"/>
      <c r="O291" s="226"/>
      <c r="P291" s="226"/>
      <c r="Q291" s="224"/>
    </row>
    <row r="292" spans="1:17">
      <c r="A292" s="143"/>
      <c r="B292" s="223"/>
      <c r="C292" s="144"/>
      <c r="D292" s="227"/>
      <c r="E292" s="225"/>
      <c r="F292" s="227"/>
      <c r="G292" s="225"/>
      <c r="H292" s="225"/>
      <c r="I292" s="224"/>
      <c r="J292" s="224"/>
      <c r="K292" s="224"/>
      <c r="L292" s="226"/>
      <c r="M292" s="226"/>
      <c r="N292" s="226"/>
      <c r="O292" s="226"/>
      <c r="P292" s="226"/>
      <c r="Q292" s="224"/>
    </row>
    <row r="293" spans="1:17">
      <c r="A293" s="143"/>
      <c r="B293" s="223"/>
      <c r="C293" s="144"/>
      <c r="D293" s="227"/>
      <c r="E293" s="225"/>
      <c r="F293" s="227"/>
      <c r="G293" s="225"/>
      <c r="H293" s="225"/>
      <c r="I293" s="224"/>
      <c r="J293" s="224"/>
      <c r="K293" s="224"/>
      <c r="L293" s="226"/>
      <c r="M293" s="226"/>
      <c r="N293" s="226"/>
      <c r="O293" s="226"/>
      <c r="P293" s="226"/>
      <c r="Q293" s="224"/>
    </row>
    <row r="294" spans="1:17">
      <c r="A294" s="143"/>
      <c r="B294" s="223"/>
      <c r="C294" s="144"/>
      <c r="D294" s="227"/>
      <c r="E294" s="225"/>
      <c r="F294" s="227"/>
      <c r="G294" s="225"/>
      <c r="H294" s="225"/>
      <c r="I294" s="224"/>
      <c r="J294" s="224"/>
      <c r="K294" s="224"/>
      <c r="L294" s="226"/>
      <c r="M294" s="226"/>
      <c r="N294" s="226"/>
      <c r="O294" s="226"/>
      <c r="P294" s="226"/>
      <c r="Q294" s="224"/>
    </row>
    <row r="295" spans="1:17">
      <c r="A295" s="143"/>
      <c r="B295" s="223"/>
      <c r="C295" s="144"/>
      <c r="D295" s="227"/>
      <c r="E295" s="225"/>
      <c r="F295" s="227"/>
      <c r="G295" s="225"/>
      <c r="H295" s="225"/>
      <c r="I295" s="224"/>
      <c r="J295" s="224"/>
      <c r="K295" s="224"/>
      <c r="L295" s="226"/>
      <c r="M295" s="226"/>
      <c r="N295" s="226"/>
      <c r="O295" s="226"/>
      <c r="P295" s="226"/>
      <c r="Q295" s="224"/>
    </row>
    <row r="296" spans="1:17">
      <c r="A296" s="143"/>
      <c r="B296" s="223"/>
      <c r="C296" s="144"/>
      <c r="D296" s="227"/>
      <c r="E296" s="225"/>
      <c r="F296" s="227"/>
      <c r="G296" s="225"/>
      <c r="H296" s="225"/>
      <c r="I296" s="224"/>
      <c r="J296" s="224"/>
      <c r="K296" s="224"/>
      <c r="L296" s="226"/>
      <c r="M296" s="226"/>
      <c r="N296" s="226"/>
      <c r="O296" s="226"/>
      <c r="P296" s="226"/>
      <c r="Q296" s="224"/>
    </row>
    <row r="297" spans="1:17">
      <c r="A297" s="143"/>
      <c r="B297" s="223"/>
      <c r="C297" s="144"/>
      <c r="D297" s="227"/>
      <c r="E297" s="225"/>
      <c r="F297" s="227"/>
      <c r="G297" s="225"/>
      <c r="H297" s="225"/>
      <c r="I297" s="224"/>
      <c r="J297" s="224"/>
      <c r="K297" s="224"/>
      <c r="L297" s="226"/>
      <c r="M297" s="226"/>
      <c r="N297" s="226"/>
      <c r="O297" s="226"/>
      <c r="P297" s="226"/>
      <c r="Q297" s="224"/>
    </row>
    <row r="298" spans="1:17">
      <c r="A298" s="143"/>
      <c r="B298" s="223"/>
      <c r="C298" s="144"/>
      <c r="D298" s="227"/>
      <c r="E298" s="225"/>
      <c r="F298" s="227"/>
      <c r="G298" s="225"/>
      <c r="H298" s="225"/>
      <c r="I298" s="224"/>
      <c r="J298" s="224"/>
      <c r="K298" s="224"/>
      <c r="L298" s="226"/>
      <c r="M298" s="226"/>
      <c r="N298" s="226"/>
      <c r="O298" s="226"/>
      <c r="P298" s="226"/>
      <c r="Q298" s="224"/>
    </row>
    <row r="299" spans="1:17">
      <c r="A299" s="143"/>
      <c r="B299" s="223"/>
      <c r="C299" s="144"/>
      <c r="D299" s="227"/>
      <c r="E299" s="225"/>
      <c r="F299" s="227"/>
      <c r="G299" s="225"/>
      <c r="H299" s="225"/>
      <c r="I299" s="224"/>
      <c r="J299" s="224"/>
      <c r="K299" s="224"/>
      <c r="L299" s="226"/>
      <c r="M299" s="226"/>
      <c r="N299" s="226"/>
      <c r="O299" s="226"/>
      <c r="P299" s="226"/>
      <c r="Q299" s="224"/>
    </row>
    <row r="300" spans="1:17">
      <c r="A300" s="143"/>
      <c r="B300" s="223"/>
      <c r="C300" s="144"/>
      <c r="D300" s="227"/>
      <c r="E300" s="225"/>
      <c r="F300" s="227"/>
      <c r="G300" s="225"/>
      <c r="H300" s="225"/>
      <c r="I300" s="224"/>
      <c r="J300" s="224"/>
      <c r="K300" s="224"/>
      <c r="L300" s="226"/>
      <c r="M300" s="226"/>
      <c r="N300" s="226"/>
      <c r="O300" s="226"/>
      <c r="P300" s="226"/>
      <c r="Q300" s="224"/>
    </row>
    <row r="301" spans="1:17">
      <c r="A301" s="143"/>
      <c r="B301" s="223"/>
      <c r="C301" s="144"/>
      <c r="D301" s="227"/>
      <c r="E301" s="225"/>
      <c r="F301" s="227"/>
      <c r="G301" s="225"/>
      <c r="H301" s="225"/>
      <c r="I301" s="224"/>
      <c r="J301" s="224"/>
      <c r="K301" s="224"/>
      <c r="L301" s="226"/>
      <c r="M301" s="226"/>
      <c r="N301" s="226"/>
      <c r="O301" s="226"/>
      <c r="P301" s="226"/>
      <c r="Q301" s="224"/>
    </row>
    <row r="302" spans="1:17">
      <c r="A302" s="143"/>
      <c r="B302" s="223"/>
      <c r="C302" s="144"/>
      <c r="D302" s="227"/>
      <c r="E302" s="225"/>
      <c r="F302" s="227"/>
      <c r="G302" s="225"/>
      <c r="H302" s="225"/>
      <c r="I302" s="224"/>
      <c r="J302" s="224"/>
      <c r="K302" s="224"/>
      <c r="L302" s="226"/>
      <c r="M302" s="226"/>
      <c r="N302" s="226"/>
      <c r="O302" s="226"/>
      <c r="P302" s="226"/>
      <c r="Q302" s="224"/>
    </row>
    <row r="303" spans="1:17">
      <c r="A303" s="143"/>
      <c r="B303" s="223"/>
      <c r="C303" s="144"/>
      <c r="D303" s="227"/>
      <c r="E303" s="225"/>
      <c r="F303" s="227"/>
      <c r="G303" s="225"/>
      <c r="H303" s="225"/>
      <c r="I303" s="224"/>
      <c r="J303" s="224"/>
      <c r="K303" s="224"/>
      <c r="L303" s="226"/>
      <c r="M303" s="226"/>
      <c r="N303" s="226"/>
      <c r="O303" s="226"/>
      <c r="P303" s="226"/>
      <c r="Q303" s="224"/>
    </row>
    <row r="304" spans="1:17">
      <c r="A304" s="143"/>
      <c r="B304" s="223"/>
      <c r="C304" s="144"/>
      <c r="D304" s="227"/>
      <c r="E304" s="225"/>
      <c r="F304" s="227"/>
      <c r="G304" s="225"/>
      <c r="H304" s="225"/>
      <c r="I304" s="224"/>
      <c r="J304" s="224"/>
      <c r="K304" s="224"/>
      <c r="L304" s="226"/>
      <c r="M304" s="226"/>
      <c r="N304" s="226"/>
      <c r="O304" s="226"/>
      <c r="P304" s="226"/>
      <c r="Q304" s="224"/>
    </row>
    <row r="305" spans="12:14">
      <c r="L305" s="229"/>
      <c r="M305" s="229"/>
      <c r="N305" s="229"/>
    </row>
    <row r="306" spans="12:14">
      <c r="L306" s="229"/>
      <c r="M306" s="229"/>
      <c r="N306" s="229"/>
    </row>
    <row r="307" spans="12:14">
      <c r="L307" s="229"/>
      <c r="M307" s="229"/>
      <c r="N307" s="229"/>
    </row>
    <row r="308" spans="12:14">
      <c r="L308" s="229"/>
      <c r="M308" s="229"/>
      <c r="N308" s="229"/>
    </row>
    <row r="309" spans="12:14">
      <c r="L309" s="229"/>
      <c r="M309" s="229"/>
      <c r="N309" s="229"/>
    </row>
    <row r="310" spans="12:14">
      <c r="L310" s="229"/>
      <c r="M310" s="229"/>
      <c r="N310" s="229"/>
    </row>
    <row r="311" spans="12:14">
      <c r="L311" s="229"/>
      <c r="M311" s="229"/>
      <c r="N311" s="229"/>
    </row>
    <row r="312" spans="12:14">
      <c r="L312" s="229"/>
      <c r="M312" s="229"/>
      <c r="N312" s="229"/>
    </row>
    <row r="313" spans="12:14">
      <c r="L313" s="229"/>
      <c r="M313" s="229"/>
      <c r="N313" s="229"/>
    </row>
    <row r="314" spans="12:14">
      <c r="L314" s="229"/>
      <c r="M314" s="229"/>
      <c r="N314" s="229"/>
    </row>
    <row r="315" spans="12:14">
      <c r="L315" s="229"/>
      <c r="M315" s="229"/>
      <c r="N315" s="229"/>
    </row>
    <row r="316" spans="12:14">
      <c r="L316" s="229"/>
      <c r="M316" s="229"/>
      <c r="N316" s="229"/>
    </row>
    <row r="317" spans="12:14">
      <c r="L317" s="229"/>
      <c r="M317" s="229"/>
      <c r="N317" s="229"/>
    </row>
    <row r="318" spans="12:14">
      <c r="L318" s="229"/>
      <c r="M318" s="229"/>
      <c r="N318" s="229"/>
    </row>
    <row r="319" spans="12:14">
      <c r="L319" s="229"/>
      <c r="M319" s="229"/>
      <c r="N319" s="229"/>
    </row>
    <row r="320" spans="12:14">
      <c r="L320" s="229"/>
      <c r="M320" s="229"/>
      <c r="N320" s="229"/>
    </row>
    <row r="321" spans="12:14">
      <c r="L321" s="229"/>
      <c r="M321" s="229"/>
      <c r="N321" s="229"/>
    </row>
    <row r="322" spans="12:14">
      <c r="L322" s="229"/>
      <c r="M322" s="229"/>
      <c r="N322" s="229"/>
    </row>
    <row r="323" spans="12:14">
      <c r="L323" s="229"/>
      <c r="M323" s="229"/>
      <c r="N323" s="229"/>
    </row>
    <row r="324" spans="12:14">
      <c r="L324" s="229"/>
      <c r="M324" s="229"/>
      <c r="N324" s="229"/>
    </row>
    <row r="325" spans="12:14">
      <c r="L325" s="229"/>
      <c r="M325" s="229"/>
      <c r="N325" s="229"/>
    </row>
    <row r="326" spans="12:14">
      <c r="L326" s="229"/>
      <c r="M326" s="229"/>
      <c r="N326" s="229"/>
    </row>
    <row r="327" spans="12:14">
      <c r="L327" s="229"/>
      <c r="M327" s="229"/>
      <c r="N327" s="229"/>
    </row>
    <row r="328" spans="12:14">
      <c r="L328" s="229"/>
      <c r="M328" s="229"/>
      <c r="N328" s="229"/>
    </row>
    <row r="329" spans="12:14">
      <c r="L329" s="229"/>
      <c r="M329" s="229"/>
      <c r="N329" s="229"/>
    </row>
    <row r="330" spans="12:14">
      <c r="L330" s="229"/>
      <c r="M330" s="229"/>
      <c r="N330" s="229"/>
    </row>
    <row r="331" spans="12:14">
      <c r="L331" s="229"/>
      <c r="M331" s="229"/>
      <c r="N331" s="229"/>
    </row>
    <row r="332" spans="12:14">
      <c r="L332" s="229"/>
      <c r="M332" s="229"/>
      <c r="N332" s="229"/>
    </row>
    <row r="333" spans="12:14">
      <c r="L333" s="229"/>
      <c r="M333" s="229"/>
      <c r="N333" s="229"/>
    </row>
    <row r="334" spans="12:14">
      <c r="L334" s="229"/>
      <c r="M334" s="229"/>
      <c r="N334" s="229"/>
    </row>
    <row r="335" spans="12:14">
      <c r="L335" s="229"/>
      <c r="M335" s="229"/>
      <c r="N335" s="229"/>
    </row>
    <row r="336" spans="12:14">
      <c r="L336" s="229"/>
      <c r="M336" s="229"/>
      <c r="N336" s="229"/>
    </row>
    <row r="337" spans="12:14">
      <c r="L337" s="229"/>
      <c r="M337" s="229"/>
      <c r="N337" s="229"/>
    </row>
    <row r="338" spans="12:14">
      <c r="L338" s="229"/>
      <c r="M338" s="229"/>
      <c r="N338" s="229"/>
    </row>
    <row r="339" spans="12:14">
      <c r="L339" s="229"/>
      <c r="M339" s="229"/>
      <c r="N339" s="229"/>
    </row>
    <row r="340" spans="12:14">
      <c r="L340" s="229"/>
      <c r="M340" s="229"/>
      <c r="N340" s="229"/>
    </row>
    <row r="341" spans="12:14">
      <c r="L341" s="229"/>
      <c r="M341" s="229"/>
      <c r="N341" s="229"/>
    </row>
    <row r="342" spans="12:14">
      <c r="L342" s="229"/>
      <c r="M342" s="229"/>
      <c r="N342" s="229"/>
    </row>
    <row r="343" spans="12:14">
      <c r="L343" s="229"/>
      <c r="M343" s="229"/>
      <c r="N343" s="229"/>
    </row>
    <row r="344" spans="12:14">
      <c r="L344" s="229"/>
      <c r="M344" s="229"/>
      <c r="N344" s="229"/>
    </row>
    <row r="345" spans="12:14">
      <c r="L345" s="229"/>
      <c r="M345" s="229"/>
      <c r="N345" s="229"/>
    </row>
    <row r="346" spans="12:14">
      <c r="L346" s="229"/>
      <c r="M346" s="229"/>
      <c r="N346" s="229"/>
    </row>
    <row r="347" spans="12:14">
      <c r="L347" s="229"/>
      <c r="M347" s="229"/>
      <c r="N347" s="229"/>
    </row>
    <row r="348" spans="12:14">
      <c r="L348" s="229"/>
      <c r="M348" s="229"/>
      <c r="N348" s="229"/>
    </row>
    <row r="349" spans="12:14">
      <c r="L349" s="229"/>
      <c r="M349" s="229"/>
      <c r="N349" s="229"/>
    </row>
    <row r="350" spans="12:14">
      <c r="L350" s="229"/>
      <c r="M350" s="229"/>
      <c r="N350" s="229"/>
    </row>
    <row r="351" spans="12:14">
      <c r="L351" s="229"/>
      <c r="M351" s="229"/>
      <c r="N351" s="229"/>
    </row>
    <row r="352" spans="12:14">
      <c r="L352" s="229"/>
      <c r="M352" s="229"/>
      <c r="N352" s="229"/>
    </row>
    <row r="353" spans="12:14">
      <c r="L353" s="229"/>
      <c r="M353" s="229"/>
      <c r="N353" s="229"/>
    </row>
    <row r="354" spans="12:14">
      <c r="L354" s="229"/>
      <c r="M354" s="229"/>
      <c r="N354" s="229"/>
    </row>
    <row r="355" spans="12:14">
      <c r="L355" s="229"/>
      <c r="M355" s="229"/>
      <c r="N355" s="229"/>
    </row>
    <row r="356" spans="12:14">
      <c r="L356" s="229"/>
      <c r="M356" s="229"/>
      <c r="N356" s="229"/>
    </row>
    <row r="357" spans="12:14">
      <c r="L357" s="229"/>
      <c r="M357" s="229"/>
      <c r="N357" s="229"/>
    </row>
    <row r="358" spans="12:14">
      <c r="L358" s="229"/>
      <c r="M358" s="229"/>
      <c r="N358" s="229"/>
    </row>
    <row r="359" spans="12:14">
      <c r="L359" s="229"/>
      <c r="M359" s="229"/>
      <c r="N359" s="229"/>
    </row>
    <row r="360" spans="12:14">
      <c r="L360" s="229"/>
      <c r="M360" s="229"/>
      <c r="N360" s="229"/>
    </row>
    <row r="361" spans="12:14">
      <c r="L361" s="229"/>
      <c r="M361" s="229"/>
      <c r="N361" s="229"/>
    </row>
    <row r="362" spans="12:14">
      <c r="L362" s="229"/>
      <c r="M362" s="229"/>
      <c r="N362" s="229"/>
    </row>
    <row r="363" spans="12:14">
      <c r="L363" s="229"/>
      <c r="M363" s="229"/>
      <c r="N363" s="229"/>
    </row>
    <row r="364" spans="12:14">
      <c r="L364" s="229"/>
      <c r="M364" s="229"/>
      <c r="N364" s="229"/>
    </row>
    <row r="365" spans="12:14">
      <c r="L365" s="229"/>
      <c r="M365" s="229"/>
      <c r="N365" s="229"/>
    </row>
    <row r="366" spans="12:14">
      <c r="L366" s="229"/>
      <c r="M366" s="229"/>
      <c r="N366" s="229"/>
    </row>
    <row r="367" spans="12:14">
      <c r="L367" s="229"/>
      <c r="M367" s="229"/>
      <c r="N367" s="229"/>
    </row>
    <row r="368" spans="12:14">
      <c r="L368" s="229"/>
      <c r="M368" s="229"/>
      <c r="N368" s="229"/>
    </row>
    <row r="369" spans="12:14">
      <c r="L369" s="229"/>
      <c r="M369" s="229"/>
      <c r="N369" s="229"/>
    </row>
    <row r="370" spans="12:14">
      <c r="L370" s="229"/>
      <c r="M370" s="229"/>
      <c r="N370" s="229"/>
    </row>
    <row r="371" spans="12:14">
      <c r="L371" s="229"/>
      <c r="M371" s="229"/>
      <c r="N371" s="229"/>
    </row>
    <row r="372" spans="12:14">
      <c r="L372" s="229"/>
      <c r="M372" s="229"/>
      <c r="N372" s="229"/>
    </row>
    <row r="373" spans="12:14">
      <c r="L373" s="229"/>
      <c r="M373" s="229"/>
      <c r="N373" s="229"/>
    </row>
    <row r="374" spans="12:14">
      <c r="L374" s="229"/>
      <c r="M374" s="229"/>
      <c r="N374" s="229"/>
    </row>
    <row r="375" spans="12:14">
      <c r="L375" s="229"/>
      <c r="M375" s="229"/>
      <c r="N375" s="229"/>
    </row>
    <row r="376" spans="12:14">
      <c r="L376" s="229"/>
      <c r="M376" s="229"/>
      <c r="N376" s="229"/>
    </row>
    <row r="377" spans="12:14">
      <c r="L377" s="229"/>
      <c r="M377" s="229"/>
      <c r="N377" s="229"/>
    </row>
    <row r="378" spans="12:14">
      <c r="L378" s="229"/>
      <c r="M378" s="229"/>
      <c r="N378" s="229"/>
    </row>
    <row r="379" spans="12:14">
      <c r="L379" s="229"/>
      <c r="M379" s="229"/>
      <c r="N379" s="229"/>
    </row>
    <row r="380" spans="12:14">
      <c r="L380" s="229"/>
      <c r="M380" s="229"/>
      <c r="N380" s="229"/>
    </row>
    <row r="381" spans="12:14">
      <c r="L381" s="229"/>
      <c r="M381" s="229"/>
      <c r="N381" s="229"/>
    </row>
    <row r="382" spans="12:14">
      <c r="L382" s="229"/>
      <c r="M382" s="229"/>
      <c r="N382" s="229"/>
    </row>
    <row r="383" spans="12:14">
      <c r="L383" s="229"/>
      <c r="M383" s="229"/>
      <c r="N383" s="229"/>
    </row>
    <row r="384" spans="12:14">
      <c r="L384" s="229"/>
      <c r="M384" s="229"/>
      <c r="N384" s="229"/>
    </row>
    <row r="385" spans="12:14">
      <c r="L385" s="229"/>
      <c r="M385" s="229"/>
      <c r="N385" s="229"/>
    </row>
    <row r="386" spans="12:14">
      <c r="L386" s="229"/>
      <c r="M386" s="229"/>
      <c r="N386" s="229"/>
    </row>
    <row r="387" spans="12:14">
      <c r="L387" s="229"/>
      <c r="M387" s="229"/>
      <c r="N387" s="229"/>
    </row>
    <row r="388" spans="12:14">
      <c r="L388" s="229"/>
      <c r="M388" s="229"/>
      <c r="N388" s="229"/>
    </row>
    <row r="389" spans="12:14">
      <c r="L389" s="229"/>
      <c r="M389" s="229"/>
      <c r="N389" s="229"/>
    </row>
    <row r="390" spans="12:14">
      <c r="L390" s="229"/>
      <c r="M390" s="229"/>
      <c r="N390" s="229"/>
    </row>
    <row r="391" spans="12:14">
      <c r="L391" s="229"/>
      <c r="M391" s="229"/>
      <c r="N391" s="229"/>
    </row>
    <row r="392" spans="12:14">
      <c r="L392" s="229"/>
      <c r="M392" s="229"/>
      <c r="N392" s="229"/>
    </row>
    <row r="393" spans="12:14">
      <c r="L393" s="229"/>
      <c r="M393" s="229"/>
      <c r="N393" s="229"/>
    </row>
    <row r="394" spans="12:14">
      <c r="L394" s="229"/>
      <c r="M394" s="229"/>
      <c r="N394" s="229"/>
    </row>
    <row r="395" spans="12:14">
      <c r="L395" s="229"/>
      <c r="M395" s="229"/>
      <c r="N395" s="229"/>
    </row>
    <row r="396" spans="12:14">
      <c r="L396" s="229"/>
      <c r="M396" s="229"/>
      <c r="N396" s="229"/>
    </row>
    <row r="397" spans="12:14">
      <c r="L397" s="229"/>
      <c r="M397" s="229"/>
      <c r="N397" s="229"/>
    </row>
    <row r="398" spans="12:14">
      <c r="L398" s="229"/>
      <c r="M398" s="229"/>
      <c r="N398" s="229"/>
    </row>
    <row r="399" spans="12:14">
      <c r="L399" s="229"/>
      <c r="M399" s="229"/>
      <c r="N399" s="229"/>
    </row>
    <row r="400" spans="12:14">
      <c r="L400" s="229"/>
      <c r="M400" s="229"/>
      <c r="N400" s="229"/>
    </row>
    <row r="401" spans="12:14">
      <c r="L401" s="229"/>
      <c r="M401" s="229"/>
      <c r="N401" s="229"/>
    </row>
    <row r="402" spans="12:14">
      <c r="L402" s="229"/>
      <c r="M402" s="229"/>
      <c r="N402" s="229"/>
    </row>
    <row r="403" spans="12:14">
      <c r="L403" s="229"/>
      <c r="M403" s="229"/>
      <c r="N403" s="229"/>
    </row>
    <row r="404" spans="12:14">
      <c r="L404" s="229"/>
      <c r="M404" s="229"/>
      <c r="N404" s="229"/>
    </row>
    <row r="405" spans="12:14">
      <c r="L405" s="229"/>
      <c r="M405" s="229"/>
      <c r="N405" s="229"/>
    </row>
    <row r="406" spans="12:14">
      <c r="L406" s="229"/>
      <c r="M406" s="229"/>
      <c r="N406" s="229"/>
    </row>
    <row r="407" spans="12:14">
      <c r="L407" s="229"/>
      <c r="M407" s="229"/>
      <c r="N407" s="229"/>
    </row>
    <row r="408" spans="12:14">
      <c r="L408" s="229"/>
      <c r="M408" s="229"/>
      <c r="N408" s="229"/>
    </row>
    <row r="409" spans="12:14">
      <c r="L409" s="229"/>
      <c r="M409" s="229"/>
      <c r="N409" s="229"/>
    </row>
    <row r="410" spans="12:14">
      <c r="L410" s="229"/>
      <c r="M410" s="229"/>
      <c r="N410" s="229"/>
    </row>
    <row r="411" spans="12:14">
      <c r="L411" s="229"/>
      <c r="M411" s="229"/>
      <c r="N411" s="229"/>
    </row>
    <row r="412" spans="12:14">
      <c r="L412" s="229"/>
      <c r="M412" s="229"/>
      <c r="N412" s="229"/>
    </row>
    <row r="413" spans="12:14">
      <c r="L413" s="229"/>
      <c r="M413" s="229"/>
      <c r="N413" s="229"/>
    </row>
    <row r="414" spans="12:14">
      <c r="L414" s="229"/>
      <c r="M414" s="229"/>
      <c r="N414" s="229"/>
    </row>
    <row r="415" spans="12:14">
      <c r="L415" s="229"/>
      <c r="M415" s="229"/>
      <c r="N415" s="229"/>
    </row>
    <row r="416" spans="12:14">
      <c r="L416" s="229"/>
      <c r="M416" s="229"/>
      <c r="N416" s="229"/>
    </row>
    <row r="417" spans="12:14">
      <c r="L417" s="229"/>
      <c r="M417" s="229"/>
      <c r="N417" s="229"/>
    </row>
    <row r="418" spans="12:14">
      <c r="L418" s="229"/>
      <c r="M418" s="229"/>
      <c r="N418" s="229"/>
    </row>
    <row r="419" spans="12:14">
      <c r="L419" s="229"/>
      <c r="M419" s="229"/>
      <c r="N419" s="229"/>
    </row>
    <row r="420" spans="12:14">
      <c r="L420" s="229"/>
      <c r="M420" s="229"/>
      <c r="N420" s="229"/>
    </row>
    <row r="421" spans="12:14">
      <c r="L421" s="229"/>
      <c r="M421" s="229"/>
      <c r="N421" s="229"/>
    </row>
    <row r="422" spans="12:14">
      <c r="L422" s="229"/>
      <c r="M422" s="229"/>
      <c r="N422" s="229"/>
    </row>
    <row r="423" spans="12:14">
      <c r="L423" s="229"/>
      <c r="M423" s="229"/>
      <c r="N423" s="229"/>
    </row>
    <row r="424" spans="12:14">
      <c r="L424" s="229"/>
      <c r="M424" s="229"/>
      <c r="N424" s="229"/>
    </row>
    <row r="425" spans="12:14">
      <c r="L425" s="229"/>
      <c r="M425" s="229"/>
      <c r="N425" s="229"/>
    </row>
    <row r="426" spans="12:14">
      <c r="L426" s="229"/>
      <c r="M426" s="229"/>
      <c r="N426" s="229"/>
    </row>
    <row r="427" spans="12:14">
      <c r="L427" s="229"/>
      <c r="M427" s="229"/>
      <c r="N427" s="229"/>
    </row>
    <row r="428" spans="12:14">
      <c r="L428" s="229"/>
      <c r="M428" s="229"/>
      <c r="N428" s="229"/>
    </row>
    <row r="429" spans="12:14">
      <c r="L429" s="229"/>
      <c r="M429" s="229"/>
      <c r="N429" s="229"/>
    </row>
    <row r="430" spans="12:14">
      <c r="L430" s="229"/>
      <c r="M430" s="229"/>
      <c r="N430" s="229"/>
    </row>
    <row r="431" spans="12:14">
      <c r="L431" s="229"/>
      <c r="M431" s="229"/>
      <c r="N431" s="229"/>
    </row>
    <row r="432" spans="12:14">
      <c r="L432" s="229"/>
      <c r="M432" s="229"/>
      <c r="N432" s="229"/>
    </row>
    <row r="433" spans="12:14">
      <c r="L433" s="229"/>
      <c r="M433" s="229"/>
      <c r="N433" s="229"/>
    </row>
    <row r="434" spans="12:14">
      <c r="L434" s="229"/>
      <c r="M434" s="229"/>
      <c r="N434" s="229"/>
    </row>
    <row r="435" spans="12:14">
      <c r="L435" s="229"/>
      <c r="M435" s="229"/>
      <c r="N435" s="229"/>
    </row>
    <row r="436" spans="12:14">
      <c r="L436" s="229"/>
      <c r="M436" s="229"/>
      <c r="N436" s="229"/>
    </row>
    <row r="437" spans="12:14">
      <c r="L437" s="229"/>
      <c r="M437" s="229"/>
      <c r="N437" s="229"/>
    </row>
    <row r="438" spans="12:14">
      <c r="L438" s="229"/>
      <c r="M438" s="229"/>
      <c r="N438" s="229"/>
    </row>
    <row r="439" spans="12:14">
      <c r="L439" s="229"/>
      <c r="M439" s="229"/>
      <c r="N439" s="229"/>
    </row>
    <row r="440" spans="12:14">
      <c r="L440" s="229"/>
      <c r="M440" s="229"/>
      <c r="N440" s="229"/>
    </row>
    <row r="441" spans="12:14">
      <c r="L441" s="229"/>
      <c r="M441" s="229"/>
      <c r="N441" s="229"/>
    </row>
    <row r="442" spans="12:14">
      <c r="L442" s="229"/>
      <c r="M442" s="229"/>
      <c r="N442" s="229"/>
    </row>
    <row r="443" spans="12:14">
      <c r="L443" s="229"/>
      <c r="M443" s="229"/>
      <c r="N443" s="229"/>
    </row>
    <row r="444" spans="12:14">
      <c r="L444" s="229"/>
      <c r="M444" s="229"/>
      <c r="N444" s="229"/>
    </row>
    <row r="445" spans="12:14">
      <c r="L445" s="229"/>
      <c r="M445" s="229"/>
      <c r="N445" s="229"/>
    </row>
    <row r="446" spans="12:14">
      <c r="L446" s="229"/>
      <c r="M446" s="229"/>
      <c r="N446" s="229"/>
    </row>
    <row r="447" spans="12:14">
      <c r="L447" s="229"/>
      <c r="M447" s="229"/>
      <c r="N447" s="229"/>
    </row>
    <row r="448" spans="12:14">
      <c r="L448" s="229"/>
      <c r="M448" s="229"/>
      <c r="N448" s="229"/>
    </row>
    <row r="449" spans="12:14">
      <c r="L449" s="229"/>
      <c r="M449" s="229"/>
      <c r="N449" s="229"/>
    </row>
    <row r="450" spans="12:14">
      <c r="L450" s="229"/>
      <c r="M450" s="229"/>
      <c r="N450" s="229"/>
    </row>
    <row r="451" spans="12:14">
      <c r="L451" s="229"/>
      <c r="M451" s="229"/>
      <c r="N451" s="229"/>
    </row>
    <row r="452" spans="12:14">
      <c r="L452" s="229"/>
      <c r="M452" s="229"/>
      <c r="N452" s="229"/>
    </row>
    <row r="453" spans="12:14">
      <c r="L453" s="229"/>
      <c r="M453" s="229"/>
      <c r="N453" s="229"/>
    </row>
    <row r="454" spans="12:14">
      <c r="L454" s="229"/>
      <c r="M454" s="229"/>
      <c r="N454" s="229"/>
    </row>
    <row r="455" spans="12:14">
      <c r="L455" s="229"/>
      <c r="M455" s="229"/>
      <c r="N455" s="229"/>
    </row>
    <row r="456" spans="12:14">
      <c r="L456" s="229"/>
      <c r="M456" s="229"/>
      <c r="N456" s="229"/>
    </row>
    <row r="457" spans="12:14">
      <c r="L457" s="229"/>
      <c r="M457" s="229"/>
      <c r="N457" s="229"/>
    </row>
    <row r="458" spans="12:14">
      <c r="L458" s="229"/>
      <c r="M458" s="229"/>
      <c r="N458" s="229"/>
    </row>
    <row r="459" spans="12:14">
      <c r="L459" s="229"/>
      <c r="M459" s="229"/>
      <c r="N459" s="229"/>
    </row>
    <row r="460" spans="12:14">
      <c r="L460" s="229"/>
      <c r="M460" s="229"/>
      <c r="N460" s="229"/>
    </row>
    <row r="461" spans="12:14">
      <c r="L461" s="229"/>
      <c r="M461" s="229"/>
      <c r="N461" s="229"/>
    </row>
    <row r="462" spans="12:14">
      <c r="L462" s="229"/>
      <c r="M462" s="229"/>
      <c r="N462" s="229"/>
    </row>
    <row r="463" spans="12:14">
      <c r="L463" s="229"/>
      <c r="M463" s="229"/>
      <c r="N463" s="229"/>
    </row>
    <row r="464" spans="12:14">
      <c r="L464" s="229"/>
      <c r="M464" s="229"/>
      <c r="N464" s="229"/>
    </row>
    <row r="465" spans="12:14">
      <c r="L465" s="229"/>
      <c r="M465" s="229"/>
      <c r="N465" s="229"/>
    </row>
    <row r="466" spans="12:14">
      <c r="L466" s="229"/>
      <c r="M466" s="229"/>
      <c r="N466" s="229"/>
    </row>
    <row r="467" spans="12:14">
      <c r="L467" s="229"/>
      <c r="M467" s="229"/>
      <c r="N467" s="229"/>
    </row>
    <row r="468" spans="12:14">
      <c r="L468" s="229"/>
      <c r="M468" s="229"/>
      <c r="N468" s="229"/>
    </row>
    <row r="469" spans="12:14">
      <c r="L469" s="229"/>
      <c r="M469" s="229"/>
      <c r="N469" s="229"/>
    </row>
    <row r="470" spans="12:14">
      <c r="L470" s="229"/>
      <c r="M470" s="229"/>
      <c r="N470" s="229"/>
    </row>
    <row r="471" spans="12:14">
      <c r="L471" s="229"/>
      <c r="M471" s="229"/>
      <c r="N471" s="229"/>
    </row>
    <row r="472" spans="12:14">
      <c r="L472" s="229"/>
      <c r="M472" s="229"/>
      <c r="N472" s="229"/>
    </row>
    <row r="473" spans="12:14">
      <c r="L473" s="229"/>
      <c r="M473" s="229"/>
      <c r="N473" s="229"/>
    </row>
    <row r="474" spans="12:14">
      <c r="L474" s="229"/>
      <c r="M474" s="229"/>
      <c r="N474" s="229"/>
    </row>
    <row r="475" spans="12:14">
      <c r="L475" s="229"/>
      <c r="M475" s="229"/>
      <c r="N475" s="229"/>
    </row>
    <row r="476" spans="12:14">
      <c r="L476" s="229"/>
      <c r="M476" s="229"/>
      <c r="N476" s="229"/>
    </row>
    <row r="477" spans="12:14">
      <c r="L477" s="229"/>
      <c r="M477" s="229"/>
      <c r="N477" s="229"/>
    </row>
    <row r="478" spans="12:14">
      <c r="L478" s="229"/>
      <c r="M478" s="229"/>
      <c r="N478" s="229"/>
    </row>
    <row r="479" spans="12:14">
      <c r="L479" s="229"/>
      <c r="M479" s="229"/>
      <c r="N479" s="229"/>
    </row>
    <row r="480" spans="12:14">
      <c r="L480" s="229"/>
      <c r="M480" s="229"/>
      <c r="N480" s="229"/>
    </row>
    <row r="481" spans="12:14">
      <c r="L481" s="229"/>
      <c r="M481" s="229"/>
      <c r="N481" s="229"/>
    </row>
    <row r="482" spans="12:14">
      <c r="L482" s="229"/>
      <c r="M482" s="229"/>
      <c r="N482" s="229"/>
    </row>
    <row r="483" spans="12:14">
      <c r="L483" s="229"/>
      <c r="M483" s="229"/>
      <c r="N483" s="229"/>
    </row>
    <row r="484" spans="12:14">
      <c r="L484" s="229"/>
      <c r="M484" s="229"/>
      <c r="N484" s="229"/>
    </row>
    <row r="485" spans="12:14">
      <c r="L485" s="229"/>
      <c r="M485" s="229"/>
      <c r="N485" s="229"/>
    </row>
    <row r="486" spans="12:14">
      <c r="L486" s="229"/>
      <c r="M486" s="229"/>
      <c r="N486" s="229"/>
    </row>
    <row r="487" spans="12:14">
      <c r="L487" s="229"/>
      <c r="M487" s="229"/>
      <c r="N487" s="229"/>
    </row>
    <row r="488" spans="12:14">
      <c r="L488" s="229"/>
      <c r="M488" s="229"/>
      <c r="N488" s="229"/>
    </row>
    <row r="489" spans="12:14">
      <c r="L489" s="229"/>
      <c r="M489" s="229"/>
      <c r="N489" s="229"/>
    </row>
    <row r="490" spans="12:14">
      <c r="L490" s="229"/>
      <c r="M490" s="229"/>
      <c r="N490" s="229"/>
    </row>
    <row r="491" spans="12:14">
      <c r="L491" s="229"/>
      <c r="M491" s="229"/>
      <c r="N491" s="229"/>
    </row>
    <row r="492" spans="12:14">
      <c r="L492" s="229"/>
      <c r="M492" s="229"/>
      <c r="N492" s="229"/>
    </row>
    <row r="493" spans="12:14">
      <c r="L493" s="229"/>
      <c r="M493" s="229"/>
      <c r="N493" s="229"/>
    </row>
    <row r="494" spans="12:14">
      <c r="L494" s="229"/>
      <c r="M494" s="229"/>
      <c r="N494" s="229"/>
    </row>
    <row r="495" spans="12:14">
      <c r="L495" s="229"/>
      <c r="M495" s="229"/>
      <c r="N495" s="229"/>
    </row>
    <row r="496" spans="12:14">
      <c r="L496" s="229"/>
      <c r="M496" s="229"/>
      <c r="N496" s="229"/>
    </row>
    <row r="497" spans="12:14">
      <c r="L497" s="229"/>
      <c r="M497" s="229"/>
      <c r="N497" s="229"/>
    </row>
    <row r="498" spans="12:14">
      <c r="L498" s="229"/>
      <c r="M498" s="229"/>
      <c r="N498" s="229"/>
    </row>
    <row r="499" spans="12:14">
      <c r="L499" s="229"/>
      <c r="M499" s="229"/>
      <c r="N499" s="229"/>
    </row>
    <row r="500" spans="12:14">
      <c r="L500" s="229"/>
      <c r="M500" s="229"/>
      <c r="N500" s="229"/>
    </row>
    <row r="501" spans="12:14">
      <c r="L501" s="229"/>
      <c r="M501" s="229"/>
      <c r="N501" s="229"/>
    </row>
    <row r="502" spans="12:14">
      <c r="L502" s="229"/>
      <c r="M502" s="229"/>
      <c r="N502" s="229"/>
    </row>
    <row r="503" spans="12:14">
      <c r="L503" s="229"/>
      <c r="M503" s="229"/>
      <c r="N503" s="229"/>
    </row>
    <row r="504" spans="12:14">
      <c r="L504" s="229"/>
      <c r="M504" s="229"/>
      <c r="N504" s="229"/>
    </row>
    <row r="505" spans="12:14">
      <c r="L505" s="229"/>
      <c r="M505" s="229"/>
      <c r="N505" s="229"/>
    </row>
    <row r="506" spans="12:14">
      <c r="L506" s="229"/>
      <c r="M506" s="229"/>
      <c r="N506" s="229"/>
    </row>
    <row r="507" spans="12:14">
      <c r="L507" s="229"/>
      <c r="M507" s="229"/>
      <c r="N507" s="229"/>
    </row>
    <row r="508" spans="12:14">
      <c r="L508" s="229"/>
      <c r="M508" s="229"/>
      <c r="N508" s="229"/>
    </row>
    <row r="509" spans="12:14">
      <c r="L509" s="229"/>
      <c r="M509" s="229"/>
      <c r="N509" s="229"/>
    </row>
    <row r="510" spans="12:14">
      <c r="L510" s="229"/>
      <c r="M510" s="229"/>
      <c r="N510" s="229"/>
    </row>
    <row r="511" spans="12:14">
      <c r="L511" s="229"/>
      <c r="M511" s="229"/>
      <c r="N511" s="229"/>
    </row>
    <row r="512" spans="12:14">
      <c r="L512" s="229"/>
      <c r="M512" s="229"/>
      <c r="N512" s="229"/>
    </row>
    <row r="513" spans="12:14">
      <c r="L513" s="229"/>
      <c r="M513" s="229"/>
      <c r="N513" s="229"/>
    </row>
    <row r="514" spans="12:14">
      <c r="L514" s="229"/>
      <c r="M514" s="229"/>
      <c r="N514" s="229"/>
    </row>
    <row r="515" spans="12:14">
      <c r="L515" s="229"/>
      <c r="M515" s="229"/>
      <c r="N515" s="229"/>
    </row>
    <row r="516" spans="12:14">
      <c r="L516" s="229"/>
      <c r="M516" s="229"/>
      <c r="N516" s="229"/>
    </row>
    <row r="517" spans="12:14">
      <c r="L517" s="229"/>
      <c r="M517" s="229"/>
      <c r="N517" s="229"/>
    </row>
    <row r="518" spans="12:14">
      <c r="L518" s="229"/>
      <c r="M518" s="229"/>
      <c r="N518" s="229"/>
    </row>
    <row r="519" spans="12:14">
      <c r="L519" s="229"/>
      <c r="M519" s="229"/>
      <c r="N519" s="229"/>
    </row>
    <row r="520" spans="12:14">
      <c r="L520" s="229"/>
      <c r="M520" s="229"/>
      <c r="N520" s="229"/>
    </row>
    <row r="521" spans="12:14">
      <c r="L521" s="229"/>
      <c r="M521" s="229"/>
      <c r="N521" s="229"/>
    </row>
    <row r="522" spans="12:14">
      <c r="L522" s="229"/>
      <c r="M522" s="229"/>
      <c r="N522" s="229"/>
    </row>
    <row r="523" spans="12:14">
      <c r="L523" s="229"/>
      <c r="M523" s="229"/>
      <c r="N523" s="229"/>
    </row>
    <row r="524" spans="12:14">
      <c r="L524" s="229"/>
      <c r="M524" s="229"/>
      <c r="N524" s="229"/>
    </row>
    <row r="525" spans="12:14">
      <c r="L525" s="229"/>
      <c r="M525" s="229"/>
      <c r="N525" s="229"/>
    </row>
    <row r="526" spans="12:14">
      <c r="L526" s="229"/>
      <c r="M526" s="229"/>
      <c r="N526" s="229"/>
    </row>
    <row r="527" spans="12:14">
      <c r="L527" s="229"/>
      <c r="M527" s="229"/>
      <c r="N527" s="229"/>
    </row>
    <row r="528" spans="12:14">
      <c r="L528" s="229"/>
      <c r="M528" s="229"/>
      <c r="N528" s="229"/>
    </row>
    <row r="529" spans="12:14">
      <c r="L529" s="229"/>
      <c r="M529" s="229"/>
      <c r="N529" s="229"/>
    </row>
    <row r="530" spans="12:14">
      <c r="L530" s="229"/>
      <c r="M530" s="229"/>
      <c r="N530" s="229"/>
    </row>
    <row r="531" spans="12:14">
      <c r="L531" s="229"/>
      <c r="M531" s="229"/>
      <c r="N531" s="229"/>
    </row>
    <row r="532" spans="12:14">
      <c r="L532" s="229"/>
      <c r="M532" s="229"/>
      <c r="N532" s="229"/>
    </row>
    <row r="533" spans="12:14">
      <c r="L533" s="229"/>
      <c r="M533" s="229"/>
      <c r="N533" s="229"/>
    </row>
    <row r="534" spans="12:14">
      <c r="L534" s="229"/>
      <c r="M534" s="229"/>
      <c r="N534" s="229"/>
    </row>
    <row r="535" spans="12:14">
      <c r="L535" s="229"/>
      <c r="M535" s="229"/>
      <c r="N535" s="229"/>
    </row>
    <row r="536" spans="12:14">
      <c r="L536" s="229"/>
      <c r="M536" s="229"/>
      <c r="N536" s="229"/>
    </row>
    <row r="537" spans="12:14">
      <c r="L537" s="229"/>
      <c r="M537" s="229"/>
      <c r="N537" s="229"/>
    </row>
    <row r="538" spans="12:14">
      <c r="L538" s="229"/>
      <c r="M538" s="229"/>
      <c r="N538" s="229"/>
    </row>
    <row r="539" spans="12:14">
      <c r="L539" s="229"/>
      <c r="M539" s="229"/>
      <c r="N539" s="229"/>
    </row>
    <row r="540" spans="12:14">
      <c r="L540" s="229"/>
      <c r="M540" s="229"/>
      <c r="N540" s="229"/>
    </row>
    <row r="541" spans="12:14">
      <c r="L541" s="229"/>
      <c r="M541" s="229"/>
      <c r="N541" s="229"/>
    </row>
    <row r="542" spans="12:14">
      <c r="L542" s="229"/>
      <c r="M542" s="229"/>
      <c r="N542" s="229"/>
    </row>
    <row r="543" spans="12:14">
      <c r="L543" s="229"/>
      <c r="M543" s="229"/>
      <c r="N543" s="229"/>
    </row>
    <row r="544" spans="12:14">
      <c r="L544" s="229"/>
      <c r="M544" s="229"/>
      <c r="N544" s="229"/>
    </row>
    <row r="545" spans="12:14">
      <c r="L545" s="229"/>
      <c r="M545" s="229"/>
      <c r="N545" s="229"/>
    </row>
  </sheetData>
  <autoFilter ref="A4:H196"/>
  <mergeCells count="1">
    <mergeCell ref="L3:N3"/>
  </mergeCells>
  <phoneticPr fontId="11"/>
  <pageMargins left="0.59055118110236227" right="0.39370078740157483" top="0.47244094488188981" bottom="0.23622047244094491" header="0.31496062992125984" footer="0.15748031496062992"/>
  <pageSetup paperSize="9" scale="83" fitToHeight="100" orientation="landscape" r:id="rId1"/>
  <headerFooter>
    <oddHeader>&amp;R様式第２（事業名）</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4"/>
  <sheetViews>
    <sheetView view="pageBreakPreview" zoomScaleNormal="100" zoomScaleSheetLayoutView="100" workbookViewId="0">
      <pane xSplit="2" ySplit="3" topLeftCell="C4" activePane="bottomRight" state="frozen"/>
      <selection pane="topRight" activeCell="C1" sqref="C1"/>
      <selection pane="bottomLeft" activeCell="A5" sqref="A5"/>
      <selection pane="bottomRight" activeCell="D5" sqref="D5"/>
    </sheetView>
  </sheetViews>
  <sheetFormatPr defaultRowHeight="13.5"/>
  <cols>
    <col min="1" max="1" width="9" style="1"/>
    <col min="2" max="2" width="13.625" style="1" customWidth="1"/>
    <col min="3" max="3" width="6.75" style="13" customWidth="1"/>
    <col min="4" max="4" width="14.875" style="2" customWidth="1"/>
    <col min="5" max="16384" width="9" style="1"/>
  </cols>
  <sheetData>
    <row r="1" spans="1:8" ht="18" customHeight="1">
      <c r="A1" s="376" t="s">
        <v>189</v>
      </c>
      <c r="B1" s="377"/>
      <c r="C1" s="384" t="s">
        <v>26</v>
      </c>
      <c r="D1" s="384"/>
      <c r="E1" s="374" t="s">
        <v>188</v>
      </c>
      <c r="F1" s="375"/>
      <c r="G1" s="375"/>
      <c r="H1" s="375"/>
    </row>
    <row r="2" spans="1:8" ht="18" customHeight="1">
      <c r="A2" s="378"/>
      <c r="B2" s="379"/>
      <c r="C2" s="109" t="s">
        <v>27</v>
      </c>
      <c r="D2" s="109" t="s">
        <v>28</v>
      </c>
      <c r="E2" s="374"/>
      <c r="F2" s="375"/>
      <c r="G2" s="375"/>
      <c r="H2" s="375"/>
    </row>
    <row r="3" spans="1:8" ht="18" customHeight="1">
      <c r="A3" s="380" t="s">
        <v>187</v>
      </c>
      <c r="B3" s="381"/>
      <c r="C3" s="9">
        <f>SUM($C$4:$C$99)</f>
        <v>1</v>
      </c>
      <c r="D3" s="9">
        <f>SUM($D$4:$D$99)</f>
        <v>6876887</v>
      </c>
      <c r="E3" s="374"/>
      <c r="F3" s="375"/>
      <c r="G3" s="375"/>
      <c r="H3" s="375"/>
    </row>
    <row r="4" spans="1:8">
      <c r="A4" s="382" t="s">
        <v>186</v>
      </c>
      <c r="B4" s="383"/>
      <c r="C4" s="12">
        <v>1</v>
      </c>
      <c r="D4" s="10">
        <v>6876887</v>
      </c>
    </row>
    <row r="5" spans="1:8">
      <c r="A5" s="11">
        <v>1</v>
      </c>
      <c r="B5" s="11" t="s">
        <v>25</v>
      </c>
      <c r="C5" s="11"/>
      <c r="D5" s="10"/>
    </row>
    <row r="6" spans="1:8">
      <c r="A6" s="11">
        <v>2</v>
      </c>
      <c r="B6" s="11" t="s">
        <v>25</v>
      </c>
      <c r="C6" s="11"/>
      <c r="D6" s="10"/>
    </row>
    <row r="7" spans="1:8">
      <c r="A7" s="11">
        <v>3</v>
      </c>
      <c r="B7" s="11" t="s">
        <v>25</v>
      </c>
      <c r="C7" s="11"/>
      <c r="D7" s="10"/>
    </row>
    <row r="8" spans="1:8">
      <c r="A8" s="11">
        <v>4</v>
      </c>
      <c r="B8" s="11" t="s">
        <v>25</v>
      </c>
      <c r="C8" s="11"/>
      <c r="D8" s="10"/>
    </row>
    <row r="9" spans="1:8">
      <c r="A9" s="11">
        <v>5</v>
      </c>
      <c r="B9" s="11" t="s">
        <v>25</v>
      </c>
      <c r="C9" s="11"/>
      <c r="D9" s="10"/>
    </row>
    <row r="10" spans="1:8">
      <c r="A10" s="11">
        <v>6</v>
      </c>
      <c r="B10" s="11" t="s">
        <v>25</v>
      </c>
      <c r="C10" s="11"/>
      <c r="D10" s="10"/>
    </row>
    <row r="11" spans="1:8">
      <c r="A11" s="11">
        <v>7</v>
      </c>
      <c r="B11" s="11" t="s">
        <v>25</v>
      </c>
      <c r="C11" s="11"/>
      <c r="D11" s="10"/>
    </row>
    <row r="12" spans="1:8">
      <c r="A12" s="11">
        <v>8</v>
      </c>
      <c r="B12" s="11" t="s">
        <v>25</v>
      </c>
      <c r="C12" s="11"/>
      <c r="D12" s="10"/>
    </row>
    <row r="13" spans="1:8">
      <c r="A13" s="11">
        <v>9</v>
      </c>
      <c r="B13" s="11" t="s">
        <v>25</v>
      </c>
      <c r="C13" s="11"/>
      <c r="D13" s="10"/>
    </row>
    <row r="14" spans="1:8">
      <c r="A14" s="11">
        <v>10</v>
      </c>
      <c r="B14" s="11" t="s">
        <v>25</v>
      </c>
      <c r="C14" s="11"/>
      <c r="D14" s="10"/>
    </row>
    <row r="15" spans="1:8">
      <c r="A15" s="11">
        <v>11</v>
      </c>
      <c r="B15" s="11" t="s">
        <v>25</v>
      </c>
      <c r="C15" s="11"/>
      <c r="D15" s="10"/>
    </row>
    <row r="16" spans="1:8">
      <c r="A16" s="11">
        <v>12</v>
      </c>
      <c r="B16" s="11" t="s">
        <v>25</v>
      </c>
      <c r="C16" s="11"/>
      <c r="D16" s="10"/>
    </row>
    <row r="17" spans="1:4">
      <c r="A17" s="11">
        <v>13</v>
      </c>
      <c r="B17" s="11" t="s">
        <v>25</v>
      </c>
      <c r="C17" s="11"/>
      <c r="D17" s="10"/>
    </row>
    <row r="18" spans="1:4">
      <c r="A18" s="11">
        <v>14</v>
      </c>
      <c r="B18" s="11" t="s">
        <v>25</v>
      </c>
      <c r="C18" s="11"/>
      <c r="D18" s="10"/>
    </row>
    <row r="19" spans="1:4">
      <c r="A19" s="11">
        <v>15</v>
      </c>
      <c r="B19" s="11" t="s">
        <v>25</v>
      </c>
      <c r="C19" s="11"/>
      <c r="D19" s="10"/>
    </row>
    <row r="20" spans="1:4">
      <c r="A20" s="11">
        <v>16</v>
      </c>
      <c r="B20" s="11" t="s">
        <v>25</v>
      </c>
      <c r="C20" s="11"/>
      <c r="D20" s="10"/>
    </row>
    <row r="21" spans="1:4">
      <c r="A21" s="11">
        <v>17</v>
      </c>
      <c r="B21" s="11" t="s">
        <v>25</v>
      </c>
      <c r="C21" s="11"/>
      <c r="D21" s="10"/>
    </row>
    <row r="22" spans="1:4">
      <c r="A22" s="11">
        <v>18</v>
      </c>
      <c r="B22" s="11" t="s">
        <v>25</v>
      </c>
      <c r="C22" s="11"/>
      <c r="D22" s="10"/>
    </row>
    <row r="23" spans="1:4">
      <c r="A23" s="11">
        <v>19</v>
      </c>
      <c r="B23" s="11" t="s">
        <v>25</v>
      </c>
      <c r="C23" s="11"/>
      <c r="D23" s="10"/>
    </row>
    <row r="24" spans="1:4">
      <c r="A24" s="11">
        <v>20</v>
      </c>
      <c r="B24" s="11" t="s">
        <v>25</v>
      </c>
      <c r="C24" s="11"/>
      <c r="D24" s="10"/>
    </row>
    <row r="25" spans="1:4">
      <c r="A25" s="11">
        <v>21</v>
      </c>
      <c r="B25" s="11" t="s">
        <v>25</v>
      </c>
      <c r="C25" s="11"/>
      <c r="D25" s="10"/>
    </row>
    <row r="26" spans="1:4">
      <c r="A26" s="11">
        <v>22</v>
      </c>
      <c r="B26" s="11" t="s">
        <v>25</v>
      </c>
      <c r="C26" s="11"/>
      <c r="D26" s="10"/>
    </row>
    <row r="27" spans="1:4">
      <c r="A27" s="11">
        <v>23</v>
      </c>
      <c r="B27" s="11" t="s">
        <v>25</v>
      </c>
      <c r="C27" s="11"/>
      <c r="D27" s="10"/>
    </row>
    <row r="28" spans="1:4">
      <c r="A28" s="11">
        <v>24</v>
      </c>
      <c r="B28" s="11" t="s">
        <v>25</v>
      </c>
      <c r="C28" s="11"/>
      <c r="D28" s="10"/>
    </row>
    <row r="29" spans="1:4">
      <c r="A29" s="11">
        <v>25</v>
      </c>
      <c r="B29" s="11" t="s">
        <v>25</v>
      </c>
      <c r="C29" s="11"/>
      <c r="D29" s="10"/>
    </row>
    <row r="30" spans="1:4">
      <c r="A30" s="11">
        <v>26</v>
      </c>
      <c r="B30" s="11" t="s">
        <v>25</v>
      </c>
      <c r="C30" s="11"/>
      <c r="D30" s="10"/>
    </row>
    <row r="31" spans="1:4">
      <c r="A31" s="11">
        <v>27</v>
      </c>
      <c r="B31" s="11" t="s">
        <v>25</v>
      </c>
      <c r="C31" s="11"/>
      <c r="D31" s="10"/>
    </row>
    <row r="32" spans="1:4">
      <c r="A32" s="11">
        <v>28</v>
      </c>
      <c r="B32" s="11" t="s">
        <v>25</v>
      </c>
      <c r="C32" s="11"/>
      <c r="D32" s="10"/>
    </row>
    <row r="33" spans="1:4">
      <c r="A33" s="11">
        <v>29</v>
      </c>
      <c r="B33" s="11" t="s">
        <v>25</v>
      </c>
      <c r="C33" s="11"/>
      <c r="D33" s="10"/>
    </row>
    <row r="34" spans="1:4">
      <c r="A34" s="11">
        <v>30</v>
      </c>
      <c r="B34" s="11" t="s">
        <v>25</v>
      </c>
      <c r="C34" s="11"/>
      <c r="D34" s="10"/>
    </row>
    <row r="35" spans="1:4">
      <c r="A35" s="11">
        <v>31</v>
      </c>
      <c r="B35" s="11" t="s">
        <v>25</v>
      </c>
      <c r="C35" s="11"/>
      <c r="D35" s="10"/>
    </row>
    <row r="36" spans="1:4">
      <c r="A36" s="11">
        <v>32</v>
      </c>
      <c r="B36" s="11" t="s">
        <v>25</v>
      </c>
      <c r="C36" s="11"/>
      <c r="D36" s="10"/>
    </row>
    <row r="37" spans="1:4">
      <c r="A37" s="11">
        <v>33</v>
      </c>
      <c r="B37" s="11" t="s">
        <v>25</v>
      </c>
      <c r="C37" s="11"/>
      <c r="D37" s="10"/>
    </row>
    <row r="38" spans="1:4">
      <c r="A38" s="11">
        <v>34</v>
      </c>
      <c r="B38" s="11" t="s">
        <v>25</v>
      </c>
      <c r="C38" s="11"/>
      <c r="D38" s="10"/>
    </row>
    <row r="39" spans="1:4">
      <c r="A39" s="11">
        <v>35</v>
      </c>
      <c r="B39" s="11" t="s">
        <v>25</v>
      </c>
      <c r="C39" s="11"/>
      <c r="D39" s="10"/>
    </row>
    <row r="40" spans="1:4">
      <c r="A40" s="11">
        <v>36</v>
      </c>
      <c r="B40" s="11" t="s">
        <v>25</v>
      </c>
      <c r="C40" s="11"/>
      <c r="D40" s="10"/>
    </row>
    <row r="41" spans="1:4">
      <c r="A41" s="11">
        <v>37</v>
      </c>
      <c r="B41" s="11" t="s">
        <v>25</v>
      </c>
      <c r="C41" s="11"/>
      <c r="D41" s="10"/>
    </row>
    <row r="42" spans="1:4">
      <c r="A42" s="11">
        <v>38</v>
      </c>
      <c r="B42" s="11" t="s">
        <v>25</v>
      </c>
      <c r="C42" s="11"/>
      <c r="D42" s="10"/>
    </row>
    <row r="43" spans="1:4">
      <c r="A43" s="11">
        <v>39</v>
      </c>
      <c r="B43" s="11" t="s">
        <v>25</v>
      </c>
      <c r="C43" s="11"/>
      <c r="D43" s="10"/>
    </row>
    <row r="44" spans="1:4">
      <c r="A44" s="11">
        <v>40</v>
      </c>
      <c r="B44" s="11" t="s">
        <v>25</v>
      </c>
      <c r="C44" s="11"/>
      <c r="D44" s="10"/>
    </row>
    <row r="45" spans="1:4">
      <c r="A45" s="11">
        <v>41</v>
      </c>
      <c r="B45" s="11" t="s">
        <v>25</v>
      </c>
      <c r="C45" s="11"/>
      <c r="D45" s="10"/>
    </row>
    <row r="46" spans="1:4">
      <c r="A46" s="11">
        <v>42</v>
      </c>
      <c r="B46" s="11" t="s">
        <v>25</v>
      </c>
      <c r="C46" s="11"/>
      <c r="D46" s="10"/>
    </row>
    <row r="47" spans="1:4">
      <c r="A47" s="11">
        <v>43</v>
      </c>
      <c r="B47" s="11" t="s">
        <v>25</v>
      </c>
      <c r="C47" s="11"/>
      <c r="D47" s="10"/>
    </row>
    <row r="48" spans="1:4">
      <c r="A48" s="11">
        <v>44</v>
      </c>
      <c r="B48" s="11" t="s">
        <v>25</v>
      </c>
      <c r="C48" s="11"/>
      <c r="D48" s="10"/>
    </row>
    <row r="49" spans="1:4">
      <c r="A49" s="11">
        <v>45</v>
      </c>
      <c r="B49" s="11" t="s">
        <v>25</v>
      </c>
      <c r="C49" s="11"/>
      <c r="D49" s="10"/>
    </row>
    <row r="50" spans="1:4">
      <c r="A50" s="11">
        <v>46</v>
      </c>
      <c r="B50" s="11" t="s">
        <v>25</v>
      </c>
      <c r="C50" s="11"/>
      <c r="D50" s="10"/>
    </row>
    <row r="51" spans="1:4">
      <c r="A51" s="11">
        <v>47</v>
      </c>
      <c r="B51" s="11" t="s">
        <v>25</v>
      </c>
      <c r="C51" s="11"/>
      <c r="D51" s="10"/>
    </row>
    <row r="52" spans="1:4">
      <c r="A52" s="11">
        <v>48</v>
      </c>
      <c r="B52" s="11" t="s">
        <v>25</v>
      </c>
      <c r="C52" s="11"/>
      <c r="D52" s="10"/>
    </row>
    <row r="53" spans="1:4">
      <c r="A53" s="11">
        <v>49</v>
      </c>
      <c r="B53" s="11" t="s">
        <v>25</v>
      </c>
      <c r="C53" s="11"/>
      <c r="D53" s="10"/>
    </row>
    <row r="54" spans="1:4">
      <c r="A54" s="11">
        <v>50</v>
      </c>
      <c r="B54" s="11" t="s">
        <v>25</v>
      </c>
      <c r="C54" s="11"/>
      <c r="D54" s="10"/>
    </row>
  </sheetData>
  <mergeCells count="5">
    <mergeCell ref="E1:H3"/>
    <mergeCell ref="A1:B2"/>
    <mergeCell ref="A3:B3"/>
    <mergeCell ref="A4:B4"/>
    <mergeCell ref="C1:D1"/>
  </mergeCells>
  <phoneticPr fontId="34"/>
  <pageMargins left="0.70866141732283472" right="0.70866141732283472" top="0.74803149606299213" bottom="0.74803149606299213" header="0.31496062992125984" footer="0.31496062992125984"/>
  <pageSetup paperSize="9" orientation="portrait" horizontalDpi="300" verticalDpi="300" r:id="rId1"/>
  <headerFooter>
    <oddHeader>&amp;R様式第３（H20人間ドック）</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H54"/>
  <sheetViews>
    <sheetView workbookViewId="0">
      <selection activeCell="D5" sqref="D5"/>
    </sheetView>
  </sheetViews>
  <sheetFormatPr defaultRowHeight="13.5"/>
  <cols>
    <col min="1" max="1" width="9" style="1"/>
    <col min="2" max="2" width="13.625" style="1" customWidth="1"/>
    <col min="3" max="3" width="6.75" style="13" customWidth="1"/>
    <col min="4" max="4" width="14.875" style="2" customWidth="1"/>
    <col min="5" max="16384" width="9" style="1"/>
  </cols>
  <sheetData>
    <row r="1" spans="1:8" ht="18" customHeight="1">
      <c r="A1" s="376" t="s">
        <v>0</v>
      </c>
      <c r="B1" s="377"/>
      <c r="C1" s="384" t="s">
        <v>214</v>
      </c>
      <c r="D1" s="384"/>
      <c r="E1" s="385" t="s">
        <v>218</v>
      </c>
      <c r="F1" s="386"/>
      <c r="G1" s="386"/>
      <c r="H1" s="386"/>
    </row>
    <row r="2" spans="1:8" ht="18" customHeight="1">
      <c r="A2" s="378"/>
      <c r="B2" s="379"/>
      <c r="C2" s="109" t="s">
        <v>27</v>
      </c>
      <c r="D2" s="109" t="s">
        <v>28</v>
      </c>
      <c r="E2" s="385"/>
      <c r="F2" s="386"/>
      <c r="G2" s="386"/>
      <c r="H2" s="386"/>
    </row>
    <row r="3" spans="1:8" ht="18" customHeight="1">
      <c r="A3" s="380" t="s">
        <v>24</v>
      </c>
      <c r="B3" s="381"/>
      <c r="C3" s="9">
        <f>SUM($C$4:$C$99)</f>
        <v>1</v>
      </c>
      <c r="D3" s="9">
        <f>SUM($D$4:$D$99)</f>
        <v>100000000</v>
      </c>
      <c r="E3" s="385"/>
      <c r="F3" s="386"/>
      <c r="G3" s="386"/>
      <c r="H3" s="386"/>
    </row>
    <row r="4" spans="1:8">
      <c r="A4" s="382" t="s">
        <v>1</v>
      </c>
      <c r="B4" s="383"/>
      <c r="C4" s="12">
        <v>1</v>
      </c>
      <c r="D4" s="10">
        <v>100000000</v>
      </c>
      <c r="E4" s="385"/>
      <c r="F4" s="386"/>
      <c r="G4" s="386"/>
      <c r="H4" s="386"/>
    </row>
    <row r="5" spans="1:8">
      <c r="A5" s="11">
        <v>1</v>
      </c>
      <c r="B5" s="11" t="s">
        <v>25</v>
      </c>
      <c r="C5" s="11"/>
      <c r="D5" s="10"/>
      <c r="E5" s="385"/>
      <c r="F5" s="386"/>
      <c r="G5" s="386"/>
      <c r="H5" s="386"/>
    </row>
    <row r="6" spans="1:8">
      <c r="A6" s="11">
        <v>2</v>
      </c>
      <c r="B6" s="11" t="s">
        <v>25</v>
      </c>
      <c r="C6" s="11"/>
      <c r="D6" s="10"/>
      <c r="E6" s="385"/>
      <c r="F6" s="386"/>
      <c r="G6" s="386"/>
      <c r="H6" s="386"/>
    </row>
    <row r="7" spans="1:8">
      <c r="A7" s="11">
        <v>3</v>
      </c>
      <c r="B7" s="11" t="s">
        <v>25</v>
      </c>
      <c r="C7" s="11"/>
      <c r="D7" s="10"/>
      <c r="E7" s="385"/>
      <c r="F7" s="386"/>
      <c r="G7" s="386"/>
      <c r="H7" s="386"/>
    </row>
    <row r="8" spans="1:8">
      <c r="A8" s="11">
        <v>4</v>
      </c>
      <c r="B8" s="11" t="s">
        <v>25</v>
      </c>
      <c r="C8" s="11"/>
      <c r="D8" s="10"/>
    </row>
    <row r="9" spans="1:8">
      <c r="A9" s="11">
        <v>5</v>
      </c>
      <c r="B9" s="11" t="s">
        <v>25</v>
      </c>
      <c r="C9" s="11"/>
      <c r="D9" s="10"/>
    </row>
    <row r="10" spans="1:8">
      <c r="A10" s="11">
        <v>6</v>
      </c>
      <c r="B10" s="11" t="s">
        <v>25</v>
      </c>
      <c r="C10" s="11"/>
      <c r="D10" s="10"/>
    </row>
    <row r="11" spans="1:8">
      <c r="A11" s="11">
        <v>7</v>
      </c>
      <c r="B11" s="11" t="s">
        <v>25</v>
      </c>
      <c r="C11" s="11"/>
      <c r="D11" s="10"/>
    </row>
    <row r="12" spans="1:8">
      <c r="A12" s="11">
        <v>8</v>
      </c>
      <c r="B12" s="11" t="s">
        <v>25</v>
      </c>
      <c r="C12" s="11"/>
      <c r="D12" s="10"/>
    </row>
    <row r="13" spans="1:8">
      <c r="A13" s="11">
        <v>9</v>
      </c>
      <c r="B13" s="11" t="s">
        <v>25</v>
      </c>
      <c r="C13" s="11"/>
      <c r="D13" s="10"/>
    </row>
    <row r="14" spans="1:8">
      <c r="A14" s="11">
        <v>10</v>
      </c>
      <c r="B14" s="11" t="s">
        <v>25</v>
      </c>
      <c r="C14" s="11"/>
      <c r="D14" s="10"/>
    </row>
    <row r="15" spans="1:8">
      <c r="A15" s="11">
        <v>11</v>
      </c>
      <c r="B15" s="11" t="s">
        <v>25</v>
      </c>
      <c r="C15" s="11"/>
      <c r="D15" s="10"/>
    </row>
    <row r="16" spans="1:8">
      <c r="A16" s="11">
        <v>12</v>
      </c>
      <c r="B16" s="11" t="s">
        <v>25</v>
      </c>
      <c r="C16" s="11"/>
      <c r="D16" s="10"/>
    </row>
    <row r="17" spans="1:4">
      <c r="A17" s="11">
        <v>13</v>
      </c>
      <c r="B17" s="11" t="s">
        <v>25</v>
      </c>
      <c r="C17" s="11"/>
      <c r="D17" s="10"/>
    </row>
    <row r="18" spans="1:4">
      <c r="A18" s="11">
        <v>14</v>
      </c>
      <c r="B18" s="11" t="s">
        <v>25</v>
      </c>
      <c r="C18" s="11"/>
      <c r="D18" s="10"/>
    </row>
    <row r="19" spans="1:4">
      <c r="A19" s="11">
        <v>15</v>
      </c>
      <c r="B19" s="11" t="s">
        <v>25</v>
      </c>
      <c r="C19" s="11"/>
      <c r="D19" s="10"/>
    </row>
    <row r="20" spans="1:4">
      <c r="A20" s="11">
        <v>16</v>
      </c>
      <c r="B20" s="11" t="s">
        <v>25</v>
      </c>
      <c r="C20" s="11"/>
      <c r="D20" s="10"/>
    </row>
    <row r="21" spans="1:4">
      <c r="A21" s="11">
        <v>17</v>
      </c>
      <c r="B21" s="11" t="s">
        <v>25</v>
      </c>
      <c r="C21" s="11"/>
      <c r="D21" s="10"/>
    </row>
    <row r="22" spans="1:4">
      <c r="A22" s="11">
        <v>18</v>
      </c>
      <c r="B22" s="11" t="s">
        <v>25</v>
      </c>
      <c r="C22" s="11"/>
      <c r="D22" s="10"/>
    </row>
    <row r="23" spans="1:4">
      <c r="A23" s="11">
        <v>19</v>
      </c>
      <c r="B23" s="11" t="s">
        <v>25</v>
      </c>
      <c r="C23" s="11"/>
      <c r="D23" s="10"/>
    </row>
    <row r="24" spans="1:4">
      <c r="A24" s="11">
        <v>20</v>
      </c>
      <c r="B24" s="11" t="s">
        <v>25</v>
      </c>
      <c r="C24" s="11"/>
      <c r="D24" s="10"/>
    </row>
    <row r="25" spans="1:4">
      <c r="A25" s="11">
        <v>21</v>
      </c>
      <c r="B25" s="11" t="s">
        <v>25</v>
      </c>
      <c r="C25" s="11"/>
      <c r="D25" s="10"/>
    </row>
    <row r="26" spans="1:4">
      <c r="A26" s="11">
        <v>22</v>
      </c>
      <c r="B26" s="11" t="s">
        <v>25</v>
      </c>
      <c r="C26" s="11"/>
      <c r="D26" s="10"/>
    </row>
    <row r="27" spans="1:4">
      <c r="A27" s="11">
        <v>23</v>
      </c>
      <c r="B27" s="11" t="s">
        <v>25</v>
      </c>
      <c r="C27" s="11"/>
      <c r="D27" s="10"/>
    </row>
    <row r="28" spans="1:4">
      <c r="A28" s="11">
        <v>24</v>
      </c>
      <c r="B28" s="11" t="s">
        <v>25</v>
      </c>
      <c r="C28" s="11"/>
      <c r="D28" s="10"/>
    </row>
    <row r="29" spans="1:4">
      <c r="A29" s="11">
        <v>25</v>
      </c>
      <c r="B29" s="11" t="s">
        <v>25</v>
      </c>
      <c r="C29" s="11"/>
      <c r="D29" s="10"/>
    </row>
    <row r="30" spans="1:4">
      <c r="A30" s="11">
        <v>26</v>
      </c>
      <c r="B30" s="11" t="s">
        <v>25</v>
      </c>
      <c r="C30" s="11"/>
      <c r="D30" s="10"/>
    </row>
    <row r="31" spans="1:4">
      <c r="A31" s="11">
        <v>27</v>
      </c>
      <c r="B31" s="11" t="s">
        <v>25</v>
      </c>
      <c r="C31" s="11"/>
      <c r="D31" s="10"/>
    </row>
    <row r="32" spans="1:4">
      <c r="A32" s="11">
        <v>28</v>
      </c>
      <c r="B32" s="11" t="s">
        <v>25</v>
      </c>
      <c r="C32" s="11"/>
      <c r="D32" s="10"/>
    </row>
    <row r="33" spans="1:4">
      <c r="A33" s="11">
        <v>29</v>
      </c>
      <c r="B33" s="11" t="s">
        <v>25</v>
      </c>
      <c r="C33" s="11"/>
      <c r="D33" s="10"/>
    </row>
    <row r="34" spans="1:4">
      <c r="A34" s="11">
        <v>30</v>
      </c>
      <c r="B34" s="11" t="s">
        <v>25</v>
      </c>
      <c r="C34" s="11"/>
      <c r="D34" s="10"/>
    </row>
    <row r="35" spans="1:4">
      <c r="A35" s="11">
        <v>31</v>
      </c>
      <c r="B35" s="11" t="s">
        <v>25</v>
      </c>
      <c r="C35" s="11"/>
      <c r="D35" s="10"/>
    </row>
    <row r="36" spans="1:4">
      <c r="A36" s="11">
        <v>32</v>
      </c>
      <c r="B36" s="11" t="s">
        <v>25</v>
      </c>
      <c r="C36" s="11"/>
      <c r="D36" s="10"/>
    </row>
    <row r="37" spans="1:4">
      <c r="A37" s="11">
        <v>33</v>
      </c>
      <c r="B37" s="11" t="s">
        <v>25</v>
      </c>
      <c r="C37" s="11"/>
      <c r="D37" s="10"/>
    </row>
    <row r="38" spans="1:4">
      <c r="A38" s="11">
        <v>34</v>
      </c>
      <c r="B38" s="11" t="s">
        <v>25</v>
      </c>
      <c r="C38" s="11"/>
      <c r="D38" s="10"/>
    </row>
    <row r="39" spans="1:4">
      <c r="A39" s="11">
        <v>35</v>
      </c>
      <c r="B39" s="11" t="s">
        <v>25</v>
      </c>
      <c r="C39" s="11"/>
      <c r="D39" s="10"/>
    </row>
    <row r="40" spans="1:4">
      <c r="A40" s="11">
        <v>36</v>
      </c>
      <c r="B40" s="11" t="s">
        <v>25</v>
      </c>
      <c r="C40" s="11"/>
      <c r="D40" s="10"/>
    </row>
    <row r="41" spans="1:4">
      <c r="A41" s="11">
        <v>37</v>
      </c>
      <c r="B41" s="11" t="s">
        <v>25</v>
      </c>
      <c r="C41" s="11"/>
      <c r="D41" s="10"/>
    </row>
    <row r="42" spans="1:4">
      <c r="A42" s="11">
        <v>38</v>
      </c>
      <c r="B42" s="11" t="s">
        <v>25</v>
      </c>
      <c r="C42" s="11"/>
      <c r="D42" s="10"/>
    </row>
    <row r="43" spans="1:4">
      <c r="A43" s="11">
        <v>39</v>
      </c>
      <c r="B43" s="11" t="s">
        <v>25</v>
      </c>
      <c r="C43" s="11"/>
      <c r="D43" s="10"/>
    </row>
    <row r="44" spans="1:4">
      <c r="A44" s="11">
        <v>40</v>
      </c>
      <c r="B44" s="11" t="s">
        <v>25</v>
      </c>
      <c r="C44" s="11"/>
      <c r="D44" s="10"/>
    </row>
    <row r="45" spans="1:4">
      <c r="A45" s="11">
        <v>41</v>
      </c>
      <c r="B45" s="11" t="s">
        <v>25</v>
      </c>
      <c r="C45" s="11"/>
      <c r="D45" s="10"/>
    </row>
    <row r="46" spans="1:4">
      <c r="A46" s="11">
        <v>42</v>
      </c>
      <c r="B46" s="11" t="s">
        <v>25</v>
      </c>
      <c r="C46" s="11"/>
      <c r="D46" s="10"/>
    </row>
    <row r="47" spans="1:4">
      <c r="A47" s="11">
        <v>43</v>
      </c>
      <c r="B47" s="11" t="s">
        <v>25</v>
      </c>
      <c r="C47" s="11"/>
      <c r="D47" s="10"/>
    </row>
    <row r="48" spans="1:4">
      <c r="A48" s="11">
        <v>44</v>
      </c>
      <c r="B48" s="11" t="s">
        <v>25</v>
      </c>
      <c r="C48" s="11"/>
      <c r="D48" s="10"/>
    </row>
    <row r="49" spans="1:4">
      <c r="A49" s="11">
        <v>45</v>
      </c>
      <c r="B49" s="11" t="s">
        <v>25</v>
      </c>
      <c r="C49" s="11"/>
      <c r="D49" s="10"/>
    </row>
    <row r="50" spans="1:4">
      <c r="A50" s="11">
        <v>46</v>
      </c>
      <c r="B50" s="11" t="s">
        <v>25</v>
      </c>
      <c r="C50" s="11"/>
      <c r="D50" s="10"/>
    </row>
    <row r="51" spans="1:4">
      <c r="A51" s="11">
        <v>47</v>
      </c>
      <c r="B51" s="11" t="s">
        <v>25</v>
      </c>
      <c r="C51" s="11"/>
      <c r="D51" s="10"/>
    </row>
    <row r="52" spans="1:4">
      <c r="A52" s="11">
        <v>48</v>
      </c>
      <c r="B52" s="11" t="s">
        <v>25</v>
      </c>
      <c r="C52" s="11"/>
      <c r="D52" s="10"/>
    </row>
    <row r="53" spans="1:4">
      <c r="A53" s="11">
        <v>49</v>
      </c>
      <c r="B53" s="11" t="s">
        <v>25</v>
      </c>
      <c r="C53" s="11"/>
      <c r="D53" s="10"/>
    </row>
    <row r="54" spans="1:4">
      <c r="A54" s="11">
        <v>50</v>
      </c>
      <c r="B54" s="11" t="s">
        <v>25</v>
      </c>
      <c r="C54" s="11"/>
      <c r="D54" s="10"/>
    </row>
  </sheetData>
  <mergeCells count="5">
    <mergeCell ref="A1:B2"/>
    <mergeCell ref="C1:D1"/>
    <mergeCell ref="A3:B3"/>
    <mergeCell ref="A4:B4"/>
    <mergeCell ref="E1:H7"/>
  </mergeCells>
  <phoneticPr fontId="34"/>
  <pageMargins left="0.70866141732283472" right="0.70866141732283472" top="0.74803149606299213" bottom="0.74803149606299213" header="0.31496062992125984" footer="0.31496062992125984"/>
  <pageSetup paperSize="9" orientation="portrait" horizontalDpi="300" verticalDpi="300" r:id="rId1"/>
  <headerFooter>
    <oddHeader>&amp;R&amp;A</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4"/>
  <sheetViews>
    <sheetView workbookViewId="0">
      <selection activeCell="D5" sqref="D5"/>
    </sheetView>
  </sheetViews>
  <sheetFormatPr defaultRowHeight="13.5"/>
  <cols>
    <col min="1" max="1" width="9" style="1"/>
    <col min="2" max="2" width="13.625" style="1" customWidth="1"/>
    <col min="3" max="3" width="6.75" style="13" customWidth="1"/>
    <col min="4" max="4" width="14.875" style="2" customWidth="1"/>
    <col min="5" max="16384" width="9" style="1"/>
  </cols>
  <sheetData>
    <row r="1" spans="1:8" ht="18" customHeight="1">
      <c r="A1" s="376" t="s">
        <v>0</v>
      </c>
      <c r="B1" s="377"/>
      <c r="C1" s="384" t="s">
        <v>214</v>
      </c>
      <c r="D1" s="384"/>
      <c r="E1" s="385" t="s">
        <v>224</v>
      </c>
      <c r="F1" s="386"/>
      <c r="G1" s="386"/>
      <c r="H1" s="386"/>
    </row>
    <row r="2" spans="1:8" ht="18" customHeight="1">
      <c r="A2" s="378"/>
      <c r="B2" s="379"/>
      <c r="C2" s="109" t="s">
        <v>27</v>
      </c>
      <c r="D2" s="109" t="s">
        <v>28</v>
      </c>
      <c r="E2" s="385"/>
      <c r="F2" s="386"/>
      <c r="G2" s="386"/>
      <c r="H2" s="386"/>
    </row>
    <row r="3" spans="1:8" ht="18" customHeight="1">
      <c r="A3" s="380" t="s">
        <v>24</v>
      </c>
      <c r="B3" s="381"/>
      <c r="C3" s="9">
        <f>SUM($C$4:$C$99)</f>
        <v>1</v>
      </c>
      <c r="D3" s="9">
        <f>SUM($D$4:$D$99)</f>
        <v>100000000</v>
      </c>
      <c r="E3" s="385"/>
      <c r="F3" s="386"/>
      <c r="G3" s="386"/>
      <c r="H3" s="386"/>
    </row>
    <row r="4" spans="1:8">
      <c r="A4" s="382" t="s">
        <v>1</v>
      </c>
      <c r="B4" s="383"/>
      <c r="C4" s="12">
        <v>1</v>
      </c>
      <c r="D4" s="10">
        <v>100000000</v>
      </c>
      <c r="E4" s="385"/>
      <c r="F4" s="386"/>
      <c r="G4" s="386"/>
      <c r="H4" s="386"/>
    </row>
    <row r="5" spans="1:8">
      <c r="A5" s="11">
        <v>1</v>
      </c>
      <c r="B5" s="11" t="s">
        <v>25</v>
      </c>
      <c r="C5" s="11"/>
      <c r="D5" s="10"/>
      <c r="E5" s="385"/>
      <c r="F5" s="386"/>
      <c r="G5" s="386"/>
      <c r="H5" s="386"/>
    </row>
    <row r="6" spans="1:8">
      <c r="A6" s="11">
        <v>2</v>
      </c>
      <c r="B6" s="11" t="s">
        <v>25</v>
      </c>
      <c r="C6" s="11"/>
      <c r="D6" s="10"/>
      <c r="E6" s="385"/>
      <c r="F6" s="386"/>
      <c r="G6" s="386"/>
      <c r="H6" s="386"/>
    </row>
    <row r="7" spans="1:8">
      <c r="A7" s="11">
        <v>3</v>
      </c>
      <c r="B7" s="11" t="s">
        <v>25</v>
      </c>
      <c r="C7" s="11"/>
      <c r="D7" s="10"/>
      <c r="E7" s="385"/>
      <c r="F7" s="386"/>
      <c r="G7" s="386"/>
      <c r="H7" s="386"/>
    </row>
    <row r="8" spans="1:8">
      <c r="A8" s="11">
        <v>4</v>
      </c>
      <c r="B8" s="11" t="s">
        <v>25</v>
      </c>
      <c r="C8" s="11"/>
      <c r="D8" s="10"/>
    </row>
    <row r="9" spans="1:8">
      <c r="A9" s="11">
        <v>5</v>
      </c>
      <c r="B9" s="11" t="s">
        <v>25</v>
      </c>
      <c r="C9" s="11"/>
      <c r="D9" s="10"/>
    </row>
    <row r="10" spans="1:8">
      <c r="A10" s="11">
        <v>6</v>
      </c>
      <c r="B10" s="11" t="s">
        <v>25</v>
      </c>
      <c r="C10" s="11"/>
      <c r="D10" s="10"/>
    </row>
    <row r="11" spans="1:8">
      <c r="A11" s="11">
        <v>7</v>
      </c>
      <c r="B11" s="11" t="s">
        <v>25</v>
      </c>
      <c r="C11" s="11"/>
      <c r="D11" s="10"/>
    </row>
    <row r="12" spans="1:8">
      <c r="A12" s="11">
        <v>8</v>
      </c>
      <c r="B12" s="11" t="s">
        <v>25</v>
      </c>
      <c r="C12" s="11"/>
      <c r="D12" s="10"/>
    </row>
    <row r="13" spans="1:8">
      <c r="A13" s="11">
        <v>9</v>
      </c>
      <c r="B13" s="11" t="s">
        <v>25</v>
      </c>
      <c r="C13" s="11"/>
      <c r="D13" s="10"/>
    </row>
    <row r="14" spans="1:8">
      <c r="A14" s="11">
        <v>10</v>
      </c>
      <c r="B14" s="11" t="s">
        <v>25</v>
      </c>
      <c r="C14" s="11"/>
      <c r="D14" s="10"/>
    </row>
    <row r="15" spans="1:8">
      <c r="A15" s="11">
        <v>11</v>
      </c>
      <c r="B15" s="11" t="s">
        <v>25</v>
      </c>
      <c r="C15" s="11"/>
      <c r="D15" s="10"/>
    </row>
    <row r="16" spans="1:8">
      <c r="A16" s="11">
        <v>12</v>
      </c>
      <c r="B16" s="11" t="s">
        <v>25</v>
      </c>
      <c r="C16" s="11"/>
      <c r="D16" s="10"/>
    </row>
    <row r="17" spans="1:4">
      <c r="A17" s="11">
        <v>13</v>
      </c>
      <c r="B17" s="11" t="s">
        <v>25</v>
      </c>
      <c r="C17" s="11"/>
      <c r="D17" s="10"/>
    </row>
    <row r="18" spans="1:4">
      <c r="A18" s="11">
        <v>14</v>
      </c>
      <c r="B18" s="11" t="s">
        <v>25</v>
      </c>
      <c r="C18" s="11"/>
      <c r="D18" s="10"/>
    </row>
    <row r="19" spans="1:4">
      <c r="A19" s="11">
        <v>15</v>
      </c>
      <c r="B19" s="11" t="s">
        <v>25</v>
      </c>
      <c r="C19" s="11"/>
      <c r="D19" s="10"/>
    </row>
    <row r="20" spans="1:4">
      <c r="A20" s="11">
        <v>16</v>
      </c>
      <c r="B20" s="11" t="s">
        <v>25</v>
      </c>
      <c r="C20" s="11"/>
      <c r="D20" s="10"/>
    </row>
    <row r="21" spans="1:4">
      <c r="A21" s="11">
        <v>17</v>
      </c>
      <c r="B21" s="11" t="s">
        <v>25</v>
      </c>
      <c r="C21" s="11"/>
      <c r="D21" s="10"/>
    </row>
    <row r="22" spans="1:4">
      <c r="A22" s="11">
        <v>18</v>
      </c>
      <c r="B22" s="11" t="s">
        <v>25</v>
      </c>
      <c r="C22" s="11"/>
      <c r="D22" s="10"/>
    </row>
    <row r="23" spans="1:4">
      <c r="A23" s="11">
        <v>19</v>
      </c>
      <c r="B23" s="11" t="s">
        <v>25</v>
      </c>
      <c r="C23" s="11"/>
      <c r="D23" s="10"/>
    </row>
    <row r="24" spans="1:4">
      <c r="A24" s="11">
        <v>20</v>
      </c>
      <c r="B24" s="11" t="s">
        <v>25</v>
      </c>
      <c r="C24" s="11"/>
      <c r="D24" s="10"/>
    </row>
    <row r="25" spans="1:4">
      <c r="A25" s="11">
        <v>21</v>
      </c>
      <c r="B25" s="11" t="s">
        <v>25</v>
      </c>
      <c r="C25" s="11"/>
      <c r="D25" s="10"/>
    </row>
    <row r="26" spans="1:4">
      <c r="A26" s="11">
        <v>22</v>
      </c>
      <c r="B26" s="11" t="s">
        <v>25</v>
      </c>
      <c r="C26" s="11"/>
      <c r="D26" s="10"/>
    </row>
    <row r="27" spans="1:4">
      <c r="A27" s="11">
        <v>23</v>
      </c>
      <c r="B27" s="11" t="s">
        <v>25</v>
      </c>
      <c r="C27" s="11"/>
      <c r="D27" s="10"/>
    </row>
    <row r="28" spans="1:4">
      <c r="A28" s="11">
        <v>24</v>
      </c>
      <c r="B28" s="11" t="s">
        <v>25</v>
      </c>
      <c r="C28" s="11"/>
      <c r="D28" s="10"/>
    </row>
    <row r="29" spans="1:4">
      <c r="A29" s="11">
        <v>25</v>
      </c>
      <c r="B29" s="11" t="s">
        <v>25</v>
      </c>
      <c r="C29" s="11"/>
      <c r="D29" s="10"/>
    </row>
    <row r="30" spans="1:4">
      <c r="A30" s="11">
        <v>26</v>
      </c>
      <c r="B30" s="11" t="s">
        <v>25</v>
      </c>
      <c r="C30" s="11"/>
      <c r="D30" s="10"/>
    </row>
    <row r="31" spans="1:4">
      <c r="A31" s="11">
        <v>27</v>
      </c>
      <c r="B31" s="11" t="s">
        <v>25</v>
      </c>
      <c r="C31" s="11"/>
      <c r="D31" s="10"/>
    </row>
    <row r="32" spans="1:4">
      <c r="A32" s="11">
        <v>28</v>
      </c>
      <c r="B32" s="11" t="s">
        <v>25</v>
      </c>
      <c r="C32" s="11"/>
      <c r="D32" s="10"/>
    </row>
    <row r="33" spans="1:4">
      <c r="A33" s="11">
        <v>29</v>
      </c>
      <c r="B33" s="11" t="s">
        <v>25</v>
      </c>
      <c r="C33" s="11"/>
      <c r="D33" s="10"/>
    </row>
    <row r="34" spans="1:4">
      <c r="A34" s="11">
        <v>30</v>
      </c>
      <c r="B34" s="11" t="s">
        <v>25</v>
      </c>
      <c r="C34" s="11"/>
      <c r="D34" s="10"/>
    </row>
    <row r="35" spans="1:4">
      <c r="A35" s="11">
        <v>31</v>
      </c>
      <c r="B35" s="11" t="s">
        <v>25</v>
      </c>
      <c r="C35" s="11"/>
      <c r="D35" s="10"/>
    </row>
    <row r="36" spans="1:4">
      <c r="A36" s="11">
        <v>32</v>
      </c>
      <c r="B36" s="11" t="s">
        <v>25</v>
      </c>
      <c r="C36" s="11"/>
      <c r="D36" s="10"/>
    </row>
    <row r="37" spans="1:4">
      <c r="A37" s="11">
        <v>33</v>
      </c>
      <c r="B37" s="11" t="s">
        <v>25</v>
      </c>
      <c r="C37" s="11"/>
      <c r="D37" s="10"/>
    </row>
    <row r="38" spans="1:4">
      <c r="A38" s="11">
        <v>34</v>
      </c>
      <c r="B38" s="11" t="s">
        <v>25</v>
      </c>
      <c r="C38" s="11"/>
      <c r="D38" s="10"/>
    </row>
    <row r="39" spans="1:4">
      <c r="A39" s="11">
        <v>35</v>
      </c>
      <c r="B39" s="11" t="s">
        <v>25</v>
      </c>
      <c r="C39" s="11"/>
      <c r="D39" s="10"/>
    </row>
    <row r="40" spans="1:4">
      <c r="A40" s="11">
        <v>36</v>
      </c>
      <c r="B40" s="11" t="s">
        <v>25</v>
      </c>
      <c r="C40" s="11"/>
      <c r="D40" s="10"/>
    </row>
    <row r="41" spans="1:4">
      <c r="A41" s="11">
        <v>37</v>
      </c>
      <c r="B41" s="11" t="s">
        <v>25</v>
      </c>
      <c r="C41" s="11"/>
      <c r="D41" s="10"/>
    </row>
    <row r="42" spans="1:4">
      <c r="A42" s="11">
        <v>38</v>
      </c>
      <c r="B42" s="11" t="s">
        <v>25</v>
      </c>
      <c r="C42" s="11"/>
      <c r="D42" s="10"/>
    </row>
    <row r="43" spans="1:4">
      <c r="A43" s="11">
        <v>39</v>
      </c>
      <c r="B43" s="11" t="s">
        <v>25</v>
      </c>
      <c r="C43" s="11"/>
      <c r="D43" s="10"/>
    </row>
    <row r="44" spans="1:4">
      <c r="A44" s="11">
        <v>40</v>
      </c>
      <c r="B44" s="11" t="s">
        <v>25</v>
      </c>
      <c r="C44" s="11"/>
      <c r="D44" s="10"/>
    </row>
    <row r="45" spans="1:4">
      <c r="A45" s="11">
        <v>41</v>
      </c>
      <c r="B45" s="11" t="s">
        <v>25</v>
      </c>
      <c r="C45" s="11"/>
      <c r="D45" s="10"/>
    </row>
    <row r="46" spans="1:4">
      <c r="A46" s="11">
        <v>42</v>
      </c>
      <c r="B46" s="11" t="s">
        <v>25</v>
      </c>
      <c r="C46" s="11"/>
      <c r="D46" s="10"/>
    </row>
    <row r="47" spans="1:4">
      <c r="A47" s="11">
        <v>43</v>
      </c>
      <c r="B47" s="11" t="s">
        <v>25</v>
      </c>
      <c r="C47" s="11"/>
      <c r="D47" s="10"/>
    </row>
    <row r="48" spans="1:4">
      <c r="A48" s="11">
        <v>44</v>
      </c>
      <c r="B48" s="11" t="s">
        <v>25</v>
      </c>
      <c r="C48" s="11"/>
      <c r="D48" s="10"/>
    </row>
    <row r="49" spans="1:4">
      <c r="A49" s="11">
        <v>45</v>
      </c>
      <c r="B49" s="11" t="s">
        <v>25</v>
      </c>
      <c r="C49" s="11"/>
      <c r="D49" s="10"/>
    </row>
    <row r="50" spans="1:4">
      <c r="A50" s="11">
        <v>46</v>
      </c>
      <c r="B50" s="11" t="s">
        <v>25</v>
      </c>
      <c r="C50" s="11"/>
      <c r="D50" s="10"/>
    </row>
    <row r="51" spans="1:4">
      <c r="A51" s="11">
        <v>47</v>
      </c>
      <c r="B51" s="11" t="s">
        <v>25</v>
      </c>
      <c r="C51" s="11"/>
      <c r="D51" s="10"/>
    </row>
    <row r="52" spans="1:4">
      <c r="A52" s="11">
        <v>48</v>
      </c>
      <c r="B52" s="11" t="s">
        <v>25</v>
      </c>
      <c r="C52" s="11"/>
      <c r="D52" s="10"/>
    </row>
    <row r="53" spans="1:4">
      <c r="A53" s="11">
        <v>49</v>
      </c>
      <c r="B53" s="11" t="s">
        <v>25</v>
      </c>
      <c r="C53" s="11"/>
      <c r="D53" s="10"/>
    </row>
    <row r="54" spans="1:4">
      <c r="A54" s="11">
        <v>50</v>
      </c>
      <c r="B54" s="11" t="s">
        <v>25</v>
      </c>
      <c r="C54" s="11"/>
      <c r="D54" s="10"/>
    </row>
  </sheetData>
  <mergeCells count="5">
    <mergeCell ref="A1:B2"/>
    <mergeCell ref="C1:D1"/>
    <mergeCell ref="E1:H7"/>
    <mergeCell ref="A3:B3"/>
    <mergeCell ref="A4:B4"/>
  </mergeCells>
  <phoneticPr fontId="34"/>
  <pageMargins left="0.70866141732283472" right="0.70866141732283472" top="0.74803149606299213" bottom="0.74803149606299213" header="0.31496062992125984" footer="0.31496062992125984"/>
  <pageSetup paperSize="9" orientation="portrait" horizontalDpi="300" verticalDpi="300" r:id="rId1"/>
  <headerFooter>
    <oddHeader>&amp;R&amp;A</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H56"/>
  <sheetViews>
    <sheetView workbookViewId="0">
      <selection activeCell="D7" sqref="D7"/>
    </sheetView>
  </sheetViews>
  <sheetFormatPr defaultRowHeight="13.5"/>
  <cols>
    <col min="1" max="1" width="4.375" style="113" customWidth="1"/>
    <col min="2" max="2" width="12.875" style="113" customWidth="1"/>
    <col min="3" max="3" width="5.5" style="114" bestFit="1" customWidth="1"/>
    <col min="4" max="4" width="12.875" style="115" bestFit="1" customWidth="1"/>
    <col min="5" max="5" width="14.875" style="113" customWidth="1"/>
    <col min="6" max="6" width="12.875" style="113" bestFit="1" customWidth="1"/>
    <col min="7" max="16384" width="9" style="113"/>
  </cols>
  <sheetData>
    <row r="1" spans="1:8" ht="27.75" customHeight="1">
      <c r="A1" s="395" t="s">
        <v>220</v>
      </c>
      <c r="B1" s="395"/>
      <c r="C1" s="395"/>
      <c r="D1" s="395"/>
      <c r="E1" s="395"/>
      <c r="F1" s="395"/>
      <c r="G1" s="395"/>
      <c r="H1" s="395"/>
    </row>
    <row r="2" spans="1:8">
      <c r="D2" s="121"/>
      <c r="E2" s="112"/>
    </row>
    <row r="3" spans="1:8" ht="18" customHeight="1">
      <c r="A3" s="391" t="s">
        <v>0</v>
      </c>
      <c r="B3" s="392"/>
      <c r="C3" s="384" t="s">
        <v>214</v>
      </c>
      <c r="D3" s="384"/>
      <c r="E3" s="125"/>
    </row>
    <row r="4" spans="1:8" ht="18" customHeight="1">
      <c r="A4" s="393"/>
      <c r="B4" s="394"/>
      <c r="C4" s="118" t="s">
        <v>27</v>
      </c>
      <c r="D4" s="118" t="s">
        <v>28</v>
      </c>
      <c r="E4" s="125"/>
    </row>
    <row r="5" spans="1:8" ht="18" customHeight="1">
      <c r="A5" s="387" t="s">
        <v>24</v>
      </c>
      <c r="B5" s="388"/>
      <c r="C5" s="122">
        <f t="shared" ref="C5" si="0">SUM(C6:C60)</f>
        <v>1</v>
      </c>
      <c r="D5" s="122">
        <f>SUM(D6:D60)</f>
        <v>234567000</v>
      </c>
      <c r="E5" s="125"/>
    </row>
    <row r="6" spans="1:8" ht="16.5" customHeight="1">
      <c r="A6" s="389" t="s">
        <v>1</v>
      </c>
      <c r="B6" s="390"/>
      <c r="C6" s="119">
        <v>1</v>
      </c>
      <c r="D6" s="116">
        <v>234567000</v>
      </c>
      <c r="E6" s="125"/>
    </row>
    <row r="7" spans="1:8">
      <c r="A7" s="120">
        <v>1</v>
      </c>
      <c r="B7" s="120" t="s">
        <v>25</v>
      </c>
      <c r="C7" s="120"/>
      <c r="D7" s="116"/>
      <c r="E7" s="117"/>
    </row>
    <row r="8" spans="1:8">
      <c r="A8" s="120">
        <v>2</v>
      </c>
      <c r="B8" s="120" t="s">
        <v>25</v>
      </c>
      <c r="C8" s="120"/>
      <c r="D8" s="116"/>
      <c r="E8" s="117"/>
    </row>
    <row r="9" spans="1:8">
      <c r="A9" s="120">
        <v>3</v>
      </c>
      <c r="B9" s="120" t="s">
        <v>25</v>
      </c>
      <c r="C9" s="120"/>
      <c r="D9" s="116"/>
      <c r="E9" s="117"/>
    </row>
    <row r="10" spans="1:8">
      <c r="A10" s="120">
        <v>4</v>
      </c>
      <c r="B10" s="120" t="s">
        <v>25</v>
      </c>
      <c r="C10" s="120"/>
      <c r="D10" s="116"/>
      <c r="E10" s="117"/>
    </row>
    <row r="11" spans="1:8">
      <c r="A11" s="120">
        <v>5</v>
      </c>
      <c r="B11" s="120" t="s">
        <v>25</v>
      </c>
      <c r="C11" s="120"/>
      <c r="D11" s="116"/>
      <c r="E11" s="117"/>
      <c r="F11" s="123"/>
    </row>
    <row r="12" spans="1:8">
      <c r="A12" s="120">
        <v>6</v>
      </c>
      <c r="B12" s="120" t="s">
        <v>25</v>
      </c>
      <c r="C12" s="120"/>
      <c r="D12" s="116"/>
      <c r="E12" s="117"/>
    </row>
    <row r="13" spans="1:8">
      <c r="A13" s="120">
        <v>7</v>
      </c>
      <c r="B13" s="120" t="s">
        <v>25</v>
      </c>
      <c r="C13" s="120"/>
      <c r="D13" s="116"/>
      <c r="E13" s="117"/>
    </row>
    <row r="14" spans="1:8">
      <c r="A14" s="120">
        <v>8</v>
      </c>
      <c r="B14" s="120" t="s">
        <v>25</v>
      </c>
      <c r="C14" s="120"/>
      <c r="D14" s="116"/>
      <c r="E14" s="117"/>
    </row>
    <row r="15" spans="1:8">
      <c r="A15" s="120">
        <v>9</v>
      </c>
      <c r="B15" s="120" t="s">
        <v>25</v>
      </c>
      <c r="C15" s="120"/>
      <c r="D15" s="116"/>
      <c r="E15" s="124"/>
    </row>
    <row r="16" spans="1:8">
      <c r="A16" s="120">
        <v>10</v>
      </c>
      <c r="B16" s="120" t="s">
        <v>25</v>
      </c>
      <c r="C16" s="120"/>
      <c r="D16" s="116"/>
      <c r="E16" s="117"/>
    </row>
    <row r="17" spans="1:5">
      <c r="A17" s="120">
        <v>11</v>
      </c>
      <c r="B17" s="120" t="s">
        <v>25</v>
      </c>
      <c r="C17" s="120"/>
      <c r="D17" s="116"/>
      <c r="E17" s="117"/>
    </row>
    <row r="18" spans="1:5">
      <c r="A18" s="120">
        <v>12</v>
      </c>
      <c r="B18" s="120" t="s">
        <v>25</v>
      </c>
      <c r="C18" s="120"/>
      <c r="D18" s="116"/>
      <c r="E18" s="117"/>
    </row>
    <row r="19" spans="1:5">
      <c r="A19" s="120">
        <v>13</v>
      </c>
      <c r="B19" s="120" t="s">
        <v>25</v>
      </c>
      <c r="C19" s="120"/>
      <c r="D19" s="116"/>
      <c r="E19" s="117"/>
    </row>
    <row r="20" spans="1:5">
      <c r="A20" s="120">
        <v>14</v>
      </c>
      <c r="B20" s="120" t="s">
        <v>25</v>
      </c>
      <c r="C20" s="120"/>
      <c r="D20" s="116"/>
      <c r="E20" s="117"/>
    </row>
    <row r="21" spans="1:5">
      <c r="A21" s="120">
        <v>15</v>
      </c>
      <c r="B21" s="120" t="s">
        <v>25</v>
      </c>
      <c r="C21" s="120"/>
      <c r="D21" s="116"/>
      <c r="E21" s="117"/>
    </row>
    <row r="22" spans="1:5">
      <c r="A22" s="120">
        <v>16</v>
      </c>
      <c r="B22" s="120" t="s">
        <v>25</v>
      </c>
      <c r="C22" s="120"/>
      <c r="D22" s="116"/>
      <c r="E22" s="117"/>
    </row>
    <row r="23" spans="1:5">
      <c r="A23" s="120">
        <v>17</v>
      </c>
      <c r="B23" s="120" t="s">
        <v>25</v>
      </c>
      <c r="C23" s="120"/>
      <c r="D23" s="116"/>
      <c r="E23" s="117"/>
    </row>
    <row r="24" spans="1:5">
      <c r="A24" s="120">
        <v>18</v>
      </c>
      <c r="B24" s="120" t="s">
        <v>25</v>
      </c>
      <c r="C24" s="120"/>
      <c r="D24" s="116"/>
      <c r="E24" s="117"/>
    </row>
    <row r="25" spans="1:5">
      <c r="A25" s="120">
        <v>19</v>
      </c>
      <c r="B25" s="120" t="s">
        <v>25</v>
      </c>
      <c r="C25" s="120"/>
      <c r="D25" s="116"/>
      <c r="E25" s="117"/>
    </row>
    <row r="26" spans="1:5">
      <c r="A26" s="120">
        <v>20</v>
      </c>
      <c r="B26" s="120" t="s">
        <v>25</v>
      </c>
      <c r="C26" s="120"/>
      <c r="D26" s="116"/>
      <c r="E26" s="117"/>
    </row>
    <row r="27" spans="1:5">
      <c r="A27" s="120">
        <v>21</v>
      </c>
      <c r="B27" s="120" t="s">
        <v>25</v>
      </c>
      <c r="C27" s="120"/>
      <c r="D27" s="116"/>
      <c r="E27" s="117"/>
    </row>
    <row r="28" spans="1:5">
      <c r="A28" s="120">
        <v>22</v>
      </c>
      <c r="B28" s="120" t="s">
        <v>25</v>
      </c>
      <c r="C28" s="120"/>
      <c r="D28" s="116"/>
      <c r="E28" s="117"/>
    </row>
    <row r="29" spans="1:5">
      <c r="A29" s="120">
        <v>23</v>
      </c>
      <c r="B29" s="120" t="s">
        <v>25</v>
      </c>
      <c r="C29" s="120"/>
      <c r="D29" s="116"/>
      <c r="E29" s="117"/>
    </row>
    <row r="30" spans="1:5">
      <c r="A30" s="120">
        <v>24</v>
      </c>
      <c r="B30" s="120" t="s">
        <v>25</v>
      </c>
      <c r="C30" s="120"/>
      <c r="D30" s="116"/>
      <c r="E30" s="117"/>
    </row>
    <row r="31" spans="1:5">
      <c r="A31" s="120">
        <v>25</v>
      </c>
      <c r="B31" s="120" t="s">
        <v>25</v>
      </c>
      <c r="C31" s="120"/>
      <c r="D31" s="116"/>
      <c r="E31" s="117"/>
    </row>
    <row r="32" spans="1:5">
      <c r="A32" s="120">
        <v>26</v>
      </c>
      <c r="B32" s="120" t="s">
        <v>25</v>
      </c>
      <c r="C32" s="120"/>
      <c r="D32" s="116"/>
      <c r="E32" s="117"/>
    </row>
    <row r="33" spans="1:5">
      <c r="A33" s="120">
        <v>27</v>
      </c>
      <c r="B33" s="120" t="s">
        <v>25</v>
      </c>
      <c r="C33" s="120"/>
      <c r="D33" s="116"/>
      <c r="E33" s="117"/>
    </row>
    <row r="34" spans="1:5">
      <c r="A34" s="120">
        <v>28</v>
      </c>
      <c r="B34" s="120" t="s">
        <v>25</v>
      </c>
      <c r="C34" s="120"/>
      <c r="D34" s="116"/>
      <c r="E34" s="117"/>
    </row>
    <row r="35" spans="1:5">
      <c r="A35" s="120">
        <v>29</v>
      </c>
      <c r="B35" s="120" t="s">
        <v>25</v>
      </c>
      <c r="C35" s="120"/>
      <c r="D35" s="116"/>
      <c r="E35" s="117"/>
    </row>
    <row r="36" spans="1:5">
      <c r="A36" s="120">
        <v>30</v>
      </c>
      <c r="B36" s="120" t="s">
        <v>25</v>
      </c>
      <c r="C36" s="120"/>
      <c r="D36" s="116"/>
      <c r="E36" s="117"/>
    </row>
    <row r="37" spans="1:5">
      <c r="A37" s="120">
        <v>31</v>
      </c>
      <c r="B37" s="120" t="s">
        <v>25</v>
      </c>
      <c r="C37" s="120"/>
      <c r="D37" s="116"/>
      <c r="E37" s="117"/>
    </row>
    <row r="38" spans="1:5">
      <c r="A38" s="120">
        <v>32</v>
      </c>
      <c r="B38" s="120" t="s">
        <v>25</v>
      </c>
      <c r="C38" s="120"/>
      <c r="D38" s="116"/>
      <c r="E38" s="117"/>
    </row>
    <row r="39" spans="1:5">
      <c r="A39" s="120">
        <v>33</v>
      </c>
      <c r="B39" s="120" t="s">
        <v>25</v>
      </c>
      <c r="C39" s="120"/>
      <c r="D39" s="116"/>
      <c r="E39" s="117"/>
    </row>
    <row r="40" spans="1:5">
      <c r="A40" s="120">
        <v>34</v>
      </c>
      <c r="B40" s="120" t="s">
        <v>25</v>
      </c>
      <c r="C40" s="120"/>
      <c r="D40" s="116"/>
      <c r="E40" s="117"/>
    </row>
    <row r="41" spans="1:5">
      <c r="A41" s="120">
        <v>35</v>
      </c>
      <c r="B41" s="120" t="s">
        <v>25</v>
      </c>
      <c r="C41" s="120"/>
      <c r="D41" s="116"/>
      <c r="E41" s="117"/>
    </row>
    <row r="42" spans="1:5">
      <c r="A42" s="120">
        <v>36</v>
      </c>
      <c r="B42" s="120" t="s">
        <v>25</v>
      </c>
      <c r="C42" s="120"/>
      <c r="D42" s="116"/>
      <c r="E42" s="117"/>
    </row>
    <row r="43" spans="1:5">
      <c r="A43" s="120">
        <v>37</v>
      </c>
      <c r="B43" s="120" t="s">
        <v>25</v>
      </c>
      <c r="C43" s="120"/>
      <c r="D43" s="116"/>
      <c r="E43" s="117"/>
    </row>
    <row r="44" spans="1:5">
      <c r="A44" s="120">
        <v>38</v>
      </c>
      <c r="B44" s="120" t="s">
        <v>25</v>
      </c>
      <c r="C44" s="120"/>
      <c r="D44" s="116"/>
      <c r="E44" s="117"/>
    </row>
    <row r="45" spans="1:5">
      <c r="A45" s="120">
        <v>39</v>
      </c>
      <c r="B45" s="120" t="s">
        <v>25</v>
      </c>
      <c r="C45" s="120"/>
      <c r="D45" s="116"/>
      <c r="E45" s="117"/>
    </row>
    <row r="46" spans="1:5">
      <c r="A46" s="120">
        <v>40</v>
      </c>
      <c r="B46" s="120" t="s">
        <v>25</v>
      </c>
      <c r="C46" s="120"/>
      <c r="D46" s="116"/>
      <c r="E46" s="117"/>
    </row>
    <row r="47" spans="1:5">
      <c r="A47" s="120">
        <v>41</v>
      </c>
      <c r="B47" s="120" t="s">
        <v>25</v>
      </c>
      <c r="C47" s="120"/>
      <c r="D47" s="116"/>
      <c r="E47" s="117"/>
    </row>
    <row r="48" spans="1:5">
      <c r="A48" s="120">
        <v>42</v>
      </c>
      <c r="B48" s="120" t="s">
        <v>25</v>
      </c>
      <c r="C48" s="120"/>
      <c r="D48" s="116"/>
      <c r="E48" s="117"/>
    </row>
    <row r="49" spans="1:5">
      <c r="A49" s="120">
        <v>43</v>
      </c>
      <c r="B49" s="120" t="s">
        <v>25</v>
      </c>
      <c r="C49" s="120"/>
      <c r="D49" s="116"/>
      <c r="E49" s="117"/>
    </row>
    <row r="50" spans="1:5">
      <c r="A50" s="120">
        <v>44</v>
      </c>
      <c r="B50" s="120" t="s">
        <v>25</v>
      </c>
      <c r="C50" s="120"/>
      <c r="D50" s="116"/>
      <c r="E50" s="117"/>
    </row>
    <row r="51" spans="1:5">
      <c r="A51" s="120">
        <v>45</v>
      </c>
      <c r="B51" s="120" t="s">
        <v>25</v>
      </c>
      <c r="C51" s="120"/>
      <c r="D51" s="116"/>
      <c r="E51" s="117"/>
    </row>
    <row r="52" spans="1:5">
      <c r="A52" s="120">
        <v>46</v>
      </c>
      <c r="B52" s="120" t="s">
        <v>25</v>
      </c>
      <c r="C52" s="120"/>
      <c r="D52" s="116"/>
      <c r="E52" s="117"/>
    </row>
    <row r="53" spans="1:5">
      <c r="A53" s="120">
        <v>47</v>
      </c>
      <c r="B53" s="120" t="s">
        <v>25</v>
      </c>
      <c r="C53" s="120"/>
      <c r="D53" s="116"/>
      <c r="E53" s="117"/>
    </row>
    <row r="54" spans="1:5">
      <c r="A54" s="120">
        <v>48</v>
      </c>
      <c r="B54" s="120" t="s">
        <v>25</v>
      </c>
      <c r="C54" s="120"/>
      <c r="D54" s="116"/>
      <c r="E54" s="117"/>
    </row>
    <row r="55" spans="1:5">
      <c r="A55" s="120">
        <v>49</v>
      </c>
      <c r="B55" s="120" t="s">
        <v>25</v>
      </c>
      <c r="C55" s="120"/>
      <c r="D55" s="116"/>
      <c r="E55" s="117"/>
    </row>
    <row r="56" spans="1:5">
      <c r="A56" s="120">
        <v>50</v>
      </c>
      <c r="B56" s="120" t="s">
        <v>25</v>
      </c>
      <c r="C56" s="120"/>
      <c r="D56" s="116"/>
      <c r="E56" s="117"/>
    </row>
  </sheetData>
  <sheetProtection formatCells="0" formatColumns="0" formatRows="0" insertColumns="0" insertRows="0" deleteColumns="0" deleteRows="0" autoFilter="0" pivotTables="0"/>
  <mergeCells count="5">
    <mergeCell ref="A5:B5"/>
    <mergeCell ref="A6:B6"/>
    <mergeCell ref="A3:B4"/>
    <mergeCell ref="C3:D3"/>
    <mergeCell ref="A1:H1"/>
  </mergeCells>
  <phoneticPr fontId="34"/>
  <pageMargins left="0.70866141732283472" right="0.51181102362204722" top="0.74803149606299213" bottom="0.74803149606299213" header="0.31496062992125984" footer="0.31496062992125984"/>
  <pageSetup paperSize="9" orientation="portrait" horizontalDpi="300" verticalDpi="300" r:id="rId1"/>
  <headerFooter>
    <oddHeader>&amp;R&amp;A</oddHead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32"/>
  <sheetViews>
    <sheetView zoomScale="80" zoomScaleNormal="80" workbookViewId="0">
      <selection activeCell="A7" sqref="A7"/>
    </sheetView>
  </sheetViews>
  <sheetFormatPr defaultRowHeight="13.5"/>
  <cols>
    <col min="1" max="8" width="17.375" style="247" customWidth="1"/>
    <col min="9" max="9" width="17.125" style="248" customWidth="1"/>
    <col min="10" max="11" width="15.125" style="247" customWidth="1"/>
    <col min="12" max="16384" width="9" style="247"/>
  </cols>
  <sheetData>
    <row r="1" spans="1:16" ht="17.25">
      <c r="A1" s="257" t="s">
        <v>193</v>
      </c>
    </row>
    <row r="2" spans="1:16" ht="17.25">
      <c r="A2" s="257"/>
    </row>
    <row r="3" spans="1:16" ht="24" customHeight="1">
      <c r="B3" s="263" t="s">
        <v>191</v>
      </c>
      <c r="C3" s="249"/>
      <c r="D3" s="262" t="s">
        <v>192</v>
      </c>
      <c r="I3" s="251"/>
    </row>
    <row r="4" spans="1:16" ht="19.5" customHeight="1">
      <c r="B4" s="263"/>
      <c r="C4" s="249"/>
      <c r="D4" s="262"/>
      <c r="I4" s="251"/>
    </row>
    <row r="5" spans="1:16" ht="18.75" customHeight="1">
      <c r="A5" s="247" t="s">
        <v>145</v>
      </c>
    </row>
    <row r="6" spans="1:16" ht="28.5" customHeight="1">
      <c r="A6" s="267" t="s">
        <v>146</v>
      </c>
    </row>
    <row r="7" spans="1:16" s="250" customFormat="1" ht="26.25" customHeight="1">
      <c r="A7" s="279">
        <v>80000000</v>
      </c>
      <c r="J7" s="247"/>
      <c r="K7" s="247"/>
      <c r="L7" s="247"/>
      <c r="M7" s="247"/>
      <c r="N7" s="247"/>
      <c r="O7" s="247"/>
      <c r="P7" s="247"/>
    </row>
    <row r="9" spans="1:16">
      <c r="A9" s="401" t="s">
        <v>197</v>
      </c>
      <c r="B9" s="268"/>
      <c r="C9" s="269"/>
      <c r="D9" s="269"/>
      <c r="E9" s="270"/>
      <c r="F9" s="270"/>
      <c r="G9" s="270"/>
      <c r="H9" s="271"/>
    </row>
    <row r="10" spans="1:16" ht="15.75" customHeight="1">
      <c r="A10" s="402"/>
      <c r="B10" s="396" t="s">
        <v>185</v>
      </c>
      <c r="C10" s="398" t="s">
        <v>196</v>
      </c>
      <c r="D10" s="399"/>
      <c r="E10" s="400"/>
      <c r="F10" s="398" t="s">
        <v>198</v>
      </c>
      <c r="G10" s="400"/>
      <c r="H10" s="397" t="s">
        <v>148</v>
      </c>
    </row>
    <row r="11" spans="1:16" ht="28.5" customHeight="1">
      <c r="A11" s="272" t="s">
        <v>166</v>
      </c>
      <c r="B11" s="396"/>
      <c r="C11" s="273" t="s">
        <v>184</v>
      </c>
      <c r="D11" s="275" t="s">
        <v>194</v>
      </c>
      <c r="E11" s="281" t="s">
        <v>195</v>
      </c>
      <c r="F11" s="265" t="s">
        <v>212</v>
      </c>
      <c r="G11" s="266" t="s">
        <v>213</v>
      </c>
      <c r="H11" s="397"/>
    </row>
    <row r="12" spans="1:16" ht="26.25" customHeight="1">
      <c r="A12" s="279">
        <v>257847880</v>
      </c>
      <c r="B12" s="279">
        <v>214581945</v>
      </c>
      <c r="C12" s="279">
        <v>1621906</v>
      </c>
      <c r="D12" s="279">
        <v>5290000</v>
      </c>
      <c r="E12" s="279">
        <v>0</v>
      </c>
      <c r="F12" s="279">
        <v>0</v>
      </c>
      <c r="G12" s="279">
        <v>0</v>
      </c>
      <c r="H12" s="276">
        <f>A12-SUM(B12:E12,F12:G12)</f>
        <v>36354029</v>
      </c>
    </row>
    <row r="14" spans="1:16" ht="23.25" customHeight="1"/>
    <row r="15" spans="1:16" ht="18.75" customHeight="1">
      <c r="A15" s="247" t="s">
        <v>149</v>
      </c>
      <c r="D15" s="256">
        <f>ROUNDDOWN(B17*C17,-3)-A17</f>
        <v>160506113</v>
      </c>
      <c r="E15" s="255">
        <f>+A12-A7-C12-E12</f>
        <v>176225974</v>
      </c>
      <c r="F15" s="255"/>
      <c r="G15" s="255"/>
      <c r="I15" s="247"/>
      <c r="K15" s="252"/>
    </row>
    <row r="16" spans="1:16" ht="57.75" customHeight="1" thickBot="1">
      <c r="A16" s="254" t="s">
        <v>183</v>
      </c>
      <c r="B16" s="254" t="s">
        <v>182</v>
      </c>
      <c r="C16" s="253" t="s">
        <v>181</v>
      </c>
      <c r="D16" s="291" t="s">
        <v>209</v>
      </c>
      <c r="E16" s="264" t="s">
        <v>210</v>
      </c>
      <c r="F16" s="292" t="s">
        <v>211</v>
      </c>
      <c r="I16" s="247"/>
      <c r="K16" s="252"/>
    </row>
    <row r="17" spans="1:16" s="250" customFormat="1" ht="26.25" customHeight="1" thickBot="1">
      <c r="A17" s="282">
        <f>+'様式第３（H20人間ドック）'!D3</f>
        <v>6876887</v>
      </c>
      <c r="B17" s="279">
        <v>164893938</v>
      </c>
      <c r="C17" s="280">
        <v>1.0150999999999999</v>
      </c>
      <c r="D17" s="277">
        <f>IF(B17&lt;A17,0,IF(ROUNDDOWN(B17*C17,-3)-A17&lt;B12-A17,ROUNDDOWN(B17*C17,-3)-A17,IF(B12&lt;A17,0,B12-A17)))</f>
        <v>160506113</v>
      </c>
      <c r="E17" s="274">
        <f>IF(D17&lt;A12-A7-C12-E12-F12-G12,D17,IF(0&gt;A12-A7-C12-E12-F12-G12,0,A12-A7-C12-E12-F12-G12))</f>
        <v>160506113</v>
      </c>
      <c r="F17" s="278">
        <f>IF(+B12&gt;E17+A7,A7,B12-E17)</f>
        <v>54075832</v>
      </c>
      <c r="G17" s="247"/>
      <c r="H17" s="247"/>
      <c r="K17" s="252"/>
      <c r="L17" s="247"/>
      <c r="M17" s="247"/>
      <c r="N17" s="247"/>
      <c r="O17" s="247"/>
      <c r="P17" s="247"/>
    </row>
    <row r="18" spans="1:16">
      <c r="I18" s="247"/>
      <c r="K18" s="252"/>
    </row>
    <row r="19" spans="1:16">
      <c r="I19" s="247"/>
      <c r="K19" s="252"/>
    </row>
    <row r="20" spans="1:16">
      <c r="I20" s="247"/>
      <c r="K20" s="252"/>
    </row>
    <row r="21" spans="1:16">
      <c r="I21" s="247"/>
      <c r="K21" s="252"/>
    </row>
    <row r="22" spans="1:16">
      <c r="I22" s="247"/>
      <c r="K22" s="252"/>
    </row>
    <row r="23" spans="1:16">
      <c r="I23" s="247"/>
      <c r="K23" s="252"/>
    </row>
    <row r="24" spans="1:16">
      <c r="I24" s="247"/>
      <c r="K24" s="252"/>
    </row>
    <row r="25" spans="1:16">
      <c r="I25" s="247"/>
      <c r="K25" s="252"/>
    </row>
    <row r="26" spans="1:16">
      <c r="I26" s="247"/>
      <c r="K26" s="252"/>
    </row>
    <row r="31" spans="1:16">
      <c r="A31" s="249"/>
    </row>
    <row r="32" spans="1:16" ht="21" customHeight="1">
      <c r="A32" s="249"/>
    </row>
  </sheetData>
  <mergeCells count="5">
    <mergeCell ref="B10:B11"/>
    <mergeCell ref="H10:H11"/>
    <mergeCell ref="C10:E10"/>
    <mergeCell ref="A9:A10"/>
    <mergeCell ref="F10:G10"/>
  </mergeCells>
  <phoneticPr fontId="43"/>
  <pageMargins left="0.55000000000000004" right="0.18" top="0.49" bottom="0.34" header="0.31496062992125984" footer="0.31496062992125984"/>
  <pageSetup paperSize="9" orientation="landscape" r:id="rId1"/>
  <ignoredErrors>
    <ignoredError sqref="A17" unlockedFormula="1"/>
  </ignoredErrors>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2"/>
  <sheetViews>
    <sheetView zoomScale="80" zoomScaleNormal="80" workbookViewId="0">
      <selection activeCell="A7" sqref="A7"/>
    </sheetView>
  </sheetViews>
  <sheetFormatPr defaultRowHeight="13.5"/>
  <cols>
    <col min="1" max="10" width="17.375" style="247" customWidth="1"/>
    <col min="11" max="11" width="17.125" style="248" customWidth="1"/>
    <col min="12" max="13" width="15.125" style="247" customWidth="1"/>
    <col min="14" max="16384" width="9" style="247"/>
  </cols>
  <sheetData>
    <row r="1" spans="1:18" ht="17.25">
      <c r="A1" s="257" t="s">
        <v>228</v>
      </c>
    </row>
    <row r="2" spans="1:18" ht="17.25">
      <c r="A2" s="257"/>
    </row>
    <row r="3" spans="1:18" ht="24" customHeight="1">
      <c r="B3" s="303" t="s">
        <v>229</v>
      </c>
      <c r="C3" s="249"/>
      <c r="D3" s="262" t="s">
        <v>192</v>
      </c>
      <c r="K3" s="251"/>
    </row>
    <row r="4" spans="1:18" ht="19.5" customHeight="1">
      <c r="B4" s="263"/>
      <c r="C4" s="249"/>
      <c r="D4" s="262"/>
      <c r="K4" s="251"/>
    </row>
    <row r="5" spans="1:18" ht="18.75" customHeight="1">
      <c r="A5" s="247" t="s">
        <v>145</v>
      </c>
    </row>
    <row r="6" spans="1:18" ht="28.5" customHeight="1">
      <c r="A6" s="267" t="s">
        <v>146</v>
      </c>
    </row>
    <row r="7" spans="1:18" s="250" customFormat="1" ht="26.25" customHeight="1">
      <c r="A7" s="279">
        <v>80000000</v>
      </c>
      <c r="L7" s="247"/>
      <c r="M7" s="247"/>
      <c r="N7" s="247"/>
      <c r="O7" s="247"/>
      <c r="P7" s="247"/>
      <c r="Q7" s="247"/>
      <c r="R7" s="247"/>
    </row>
    <row r="9" spans="1:18">
      <c r="A9" s="401" t="s">
        <v>197</v>
      </c>
      <c r="B9" s="268"/>
      <c r="C9" s="269"/>
      <c r="D9" s="269"/>
      <c r="E9" s="270"/>
      <c r="F9" s="270"/>
      <c r="G9" s="270"/>
      <c r="H9" s="270"/>
      <c r="I9" s="270"/>
      <c r="J9" s="271"/>
    </row>
    <row r="10" spans="1:18" ht="15.75" customHeight="1">
      <c r="A10" s="402"/>
      <c r="B10" s="396" t="s">
        <v>230</v>
      </c>
      <c r="C10" s="398" t="s">
        <v>196</v>
      </c>
      <c r="D10" s="399"/>
      <c r="E10" s="400"/>
      <c r="F10" s="398" t="s">
        <v>198</v>
      </c>
      <c r="G10" s="399"/>
      <c r="H10" s="399"/>
      <c r="I10" s="400"/>
      <c r="J10" s="397" t="s">
        <v>148</v>
      </c>
    </row>
    <row r="11" spans="1:18" ht="28.5" customHeight="1">
      <c r="A11" s="272" t="s">
        <v>166</v>
      </c>
      <c r="B11" s="396"/>
      <c r="C11" s="301" t="s">
        <v>184</v>
      </c>
      <c r="D11" s="302" t="s">
        <v>194</v>
      </c>
      <c r="E11" s="281" t="s">
        <v>195</v>
      </c>
      <c r="F11" s="265" t="s">
        <v>212</v>
      </c>
      <c r="G11" s="266" t="s">
        <v>231</v>
      </c>
      <c r="H11" s="266" t="s">
        <v>232</v>
      </c>
      <c r="I11" s="266" t="s">
        <v>233</v>
      </c>
      <c r="J11" s="397"/>
    </row>
    <row r="12" spans="1:18" ht="26.25" customHeight="1">
      <c r="A12" s="279">
        <v>257847880</v>
      </c>
      <c r="B12" s="279">
        <v>214581945</v>
      </c>
      <c r="C12" s="279">
        <v>1621906</v>
      </c>
      <c r="D12" s="279">
        <v>5290000</v>
      </c>
      <c r="E12" s="279">
        <v>0</v>
      </c>
      <c r="F12" s="279">
        <v>0</v>
      </c>
      <c r="G12" s="279">
        <v>0</v>
      </c>
      <c r="H12" s="279">
        <v>0</v>
      </c>
      <c r="I12" s="279">
        <v>0</v>
      </c>
      <c r="J12" s="276">
        <f>A12-SUM(B12:E12,F12:I12)</f>
        <v>36354029</v>
      </c>
    </row>
    <row r="14" spans="1:18" ht="23.25" customHeight="1"/>
    <row r="15" spans="1:18" ht="18.75" customHeight="1">
      <c r="A15" s="247" t="s">
        <v>149</v>
      </c>
      <c r="D15" s="256">
        <f>ROUNDDOWN(B17*C17,-3)-A17</f>
        <v>2.8285345935872888E+16</v>
      </c>
      <c r="E15" s="255">
        <f>+A12-A7-C12-E12</f>
        <v>176225974</v>
      </c>
      <c r="F15" s="255"/>
      <c r="G15" s="255"/>
      <c r="H15" s="255"/>
      <c r="I15" s="255"/>
      <c r="K15" s="247"/>
      <c r="M15" s="252"/>
    </row>
    <row r="16" spans="1:18" ht="57.75" customHeight="1" thickBot="1">
      <c r="A16" s="306" t="s">
        <v>234</v>
      </c>
      <c r="B16" s="306" t="s">
        <v>235</v>
      </c>
      <c r="C16" s="307" t="s">
        <v>236</v>
      </c>
      <c r="D16" s="306" t="s">
        <v>237</v>
      </c>
      <c r="E16" s="308"/>
      <c r="F16" s="304"/>
      <c r="G16" s="304"/>
      <c r="H16" s="304"/>
      <c r="K16" s="247"/>
      <c r="M16" s="252"/>
    </row>
    <row r="17" spans="1:18" s="250" customFormat="1" ht="26.25" customHeight="1" thickBot="1">
      <c r="A17" s="310">
        <f>+'様式第４（H26人間ドック加算額）'!E17</f>
        <v>160506113</v>
      </c>
      <c r="B17" s="312">
        <f>A12-A7-C12-E12-F12-G12-H12-I12</f>
        <v>176225974</v>
      </c>
      <c r="C17" s="311">
        <f>IF(A17&gt;B17,IF(0&gt;B17,0,B17),A17)</f>
        <v>160506113</v>
      </c>
      <c r="D17" s="278">
        <f>IF(+B12&gt;C17+A7,A7,B12-C17)</f>
        <v>54075832</v>
      </c>
      <c r="E17" s="309"/>
      <c r="F17" s="305"/>
      <c r="G17" s="305"/>
      <c r="H17" s="305"/>
      <c r="I17" s="247"/>
      <c r="J17" s="247"/>
      <c r="M17" s="252"/>
      <c r="N17" s="247"/>
      <c r="O17" s="247"/>
      <c r="P17" s="247"/>
      <c r="Q17" s="247"/>
      <c r="R17" s="247"/>
    </row>
    <row r="18" spans="1:18">
      <c r="K18" s="247"/>
      <c r="M18" s="252"/>
    </row>
    <row r="19" spans="1:18">
      <c r="K19" s="247"/>
      <c r="M19" s="252"/>
    </row>
    <row r="20" spans="1:18">
      <c r="K20" s="247"/>
      <c r="M20" s="252"/>
    </row>
    <row r="21" spans="1:18">
      <c r="K21" s="247"/>
      <c r="M21" s="252"/>
    </row>
    <row r="22" spans="1:18">
      <c r="K22" s="247"/>
      <c r="M22" s="252"/>
    </row>
    <row r="23" spans="1:18">
      <c r="K23" s="247"/>
      <c r="M23" s="252"/>
    </row>
    <row r="24" spans="1:18">
      <c r="K24" s="247"/>
      <c r="M24" s="252"/>
    </row>
    <row r="25" spans="1:18">
      <c r="K25" s="247"/>
      <c r="M25" s="252"/>
    </row>
    <row r="26" spans="1:18">
      <c r="K26" s="247"/>
      <c r="M26" s="252"/>
    </row>
    <row r="31" spans="1:18">
      <c r="A31" s="249"/>
    </row>
    <row r="32" spans="1:18" ht="21" customHeight="1">
      <c r="A32" s="249"/>
    </row>
  </sheetData>
  <mergeCells count="5">
    <mergeCell ref="A9:A10"/>
    <mergeCell ref="B10:B11"/>
    <mergeCell ref="C10:E10"/>
    <mergeCell ref="F10:I10"/>
    <mergeCell ref="J10:J11"/>
  </mergeCells>
  <phoneticPr fontId="34"/>
  <pageMargins left="0.55000000000000004" right="0.18" top="0.49" bottom="0.34" header="0.31496062992125984" footer="0.31496062992125984"/>
  <pageSetup paperSize="9"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908D05ABCEECE84F8F3EE0CEC75625E2" ma:contentTypeVersion="11" ma:contentTypeDescription="" ma:contentTypeScope="" ma:versionID="9e18e7c5f3974d5126841e16fa43a807">
  <xsd:schema xmlns:xsd="http://www.w3.org/2001/XMLSchema" xmlns:p="http://schemas.microsoft.com/office/2006/metadata/properties" xmlns:ns2="8B97BE19-CDDD-400E-817A-CFDD13F7EC12" xmlns:ns3="44592e0a-3159-4a0b-9329-e20ef6838464" targetNamespace="http://schemas.microsoft.com/office/2006/metadata/properties" ma:root="true" ma:fieldsID="a15ccd3faba3152356adba0116276581" ns2:_="" ns3:_="">
    <xsd:import namespace="8B97BE19-CDDD-400E-817A-CFDD13F7EC12"/>
    <xsd:import namespace="44592e0a-3159-4a0b-9329-e20ef6838464"/>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44592e0a-3159-4a0b-9329-e20ef6838464"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documentManagement/>
</p:properties>
</file>

<file path=customXml/itemProps1.xml><?xml version="1.0" encoding="utf-8"?>
<ds:datastoreItem xmlns:ds="http://schemas.openxmlformats.org/officeDocument/2006/customXml" ds:itemID="{8BA80427-8C72-4F5D-A20C-E4901BF35E90}">
  <ds:schemaRefs>
    <ds:schemaRef ds:uri="http://schemas.microsoft.com/sharepoint/v3/contenttype/forms"/>
  </ds:schemaRefs>
</ds:datastoreItem>
</file>

<file path=customXml/itemProps2.xml><?xml version="1.0" encoding="utf-8"?>
<ds:datastoreItem xmlns:ds="http://schemas.openxmlformats.org/officeDocument/2006/customXml" ds:itemID="{A2248CBF-6BB8-4B42-BB70-B2D83E3B94B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44592e0a-3159-4a0b-9329-e20ef6838464"/>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DD89ADB7-3214-4CBC-AA8C-3FD1CEBC5802}">
  <ds:schemaRefs>
    <ds:schemaRef ds:uri="http://purl.org/dc/dcmitype/"/>
    <ds:schemaRef ds:uri="http://www.w3.org/XML/1998/namespace"/>
    <ds:schemaRef ds:uri="8B97BE19-CDDD-400E-817A-CFDD13F7EC12"/>
    <ds:schemaRef ds:uri="http://purl.org/dc/elements/1.1/"/>
    <ds:schemaRef ds:uri="http://purl.org/dc/terms/"/>
    <ds:schemaRef ds:uri="http://schemas.openxmlformats.org/package/2006/metadata/core-properties"/>
    <ds:schemaRef ds:uri="http://schemas.microsoft.com/office/2006/documentManagement/types"/>
    <ds:schemaRef ds:uri="44592e0a-3159-4a0b-9329-e20ef6838464"/>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（参考）加算額</vt:lpstr>
      <vt:lpstr>様式第1（総括表）</vt:lpstr>
      <vt:lpstr>様式第２（事業名）</vt:lpstr>
      <vt:lpstr>様式第３（H20人間ドック）</vt:lpstr>
      <vt:lpstr>様式第３（H27健康施設等利用）</vt:lpstr>
      <vt:lpstr>様式第３（H27社会参加活動等助成）</vt:lpstr>
      <vt:lpstr>様式第３（H27その他）</vt:lpstr>
      <vt:lpstr>様式第４（H26人間ドック加算額）</vt:lpstr>
      <vt:lpstr>様式第４（H27人間ドック加算額）</vt:lpstr>
      <vt:lpstr>別紙様式１（シート名 様式第２の番号＋市町村名)</vt:lpstr>
      <vt:lpstr>別紙様式２（健康診査事業）</vt:lpstr>
      <vt:lpstr>1○○市_記載例</vt:lpstr>
      <vt:lpstr>事業名リスト</vt:lpstr>
      <vt:lpstr>'（参考）加算額'!Print_Area</vt:lpstr>
      <vt:lpstr>'1○○市_記載例'!Print_Area</vt:lpstr>
      <vt:lpstr>'別紙様式１（シート名 様式第２の番号＋市町村名)'!Print_Area</vt:lpstr>
      <vt:lpstr>'別紙様式２（健康診査事業）'!Print_Area</vt:lpstr>
      <vt:lpstr>'様式第1（総括表）'!Print_Area</vt:lpstr>
      <vt:lpstr>'様式第２（事業名）'!Print_Area</vt:lpstr>
      <vt:lpstr>'様式第４（H26人間ドック加算額）'!Print_Area</vt:lpstr>
      <vt:lpstr>'様式第４（H27人間ドック加算額）'!Print_Area</vt:lpstr>
      <vt:lpstr>'様式第1（総括表）'!Print_Titles</vt:lpstr>
      <vt:lpstr>'様式第２（事業名）'!Print_Titles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2006-09-13T11:12:02Z</dcterms:created>
  <dcterms:modified xsi:type="dcterms:W3CDTF">2016-07-01T04:49:47Z</dcterms:modified>
</cp:coreProperties>
</file>